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12015" activeTab="2"/>
  </bookViews>
  <sheets>
    <sheet name="8TeamSingle" sheetId="1" r:id="rId1"/>
    <sheet name="16TeamDouble" sheetId="2" r:id="rId2"/>
    <sheet name="8TeamDoubleNew" sheetId="3" r:id="rId3"/>
    <sheet name="8TeamDouble" sheetId="4" r:id="rId4"/>
    <sheet name="4TeamDouble" sheetId="5" r:id="rId5"/>
    <sheet name="5TeamDouble" sheetId="6" r:id="rId6"/>
    <sheet name="3TeamDouble" sheetId="7" r:id="rId7"/>
    <sheet name="Sheet2" sheetId="8" r:id="rId8"/>
    <sheet name="Sheet3" sheetId="9" r:id="rId9"/>
  </sheets>
  <definedNames>
    <definedName name="_xlnm.Print_Area" localSheetId="1">'16TeamDouble'!$A$11:$AI$83</definedName>
    <definedName name="_xlnm.Print_Area" localSheetId="6">'3TeamDouble'!$A$11:$X$45</definedName>
    <definedName name="_xlnm.Print_Area" localSheetId="4">'4TeamDouble'!$A$11:$X$47</definedName>
    <definedName name="_xlnm.Print_Area" localSheetId="5">'5TeamDouble'!$A$11:$AA$47</definedName>
    <definedName name="_xlnm.Print_Area" localSheetId="3">'8TeamDouble'!$A$11:$AA$54</definedName>
    <definedName name="_xlnm.Print_Area" localSheetId="2">'8TeamDoubleNew'!$A$11:$AI$83</definedName>
    <definedName name="_xlnm.Print_Area" localSheetId="0">'8TeamSingle'!$A$1:$O$27</definedName>
  </definedNames>
  <calcPr fullCalcOnLoad="1"/>
</workbook>
</file>

<file path=xl/sharedStrings.xml><?xml version="1.0" encoding="utf-8"?>
<sst xmlns="http://schemas.openxmlformats.org/spreadsheetml/2006/main" count="412" uniqueCount="57">
  <si>
    <t>__</t>
  </si>
  <si>
    <t>Notes:</t>
  </si>
  <si>
    <t>This spreadsheet automatically updates as game scores are entered.</t>
  </si>
  <si>
    <t>Seed</t>
  </si>
  <si>
    <t>Team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</si>
  <si>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</si>
  <si>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</si>
  <si>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</si>
  <si>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</si>
  <si>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</si>
  <si>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</si>
  <si>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</si>
  <si>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</si>
  <si>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</si>
  <si>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</si>
  <si>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J</t>
  </si>
  <si>
    <t>L</t>
  </si>
  <si>
    <t>M</t>
  </si>
  <si>
    <t>N</t>
  </si>
  <si>
    <t>O</t>
  </si>
  <si>
    <t>P</t>
  </si>
  <si>
    <t>Champions!</t>
  </si>
  <si>
    <t>Enter Team Names in box at left.</t>
  </si>
  <si>
    <t>For fewer than 8 teams, use blanks for Seeds H, G, F, …</t>
  </si>
  <si>
    <t>At one game per team per day, each column of games is one day of play</t>
  </si>
  <si>
    <t>1st</t>
  </si>
  <si>
    <t>2nd</t>
  </si>
  <si>
    <t>3rd</t>
  </si>
  <si>
    <t>4th</t>
  </si>
  <si>
    <t>5th</t>
  </si>
  <si>
    <t>6th</t>
  </si>
  <si>
    <t>7th</t>
  </si>
  <si>
    <t>8th</t>
  </si>
  <si>
    <t>Champions</t>
  </si>
  <si>
    <t>Team 1</t>
  </si>
  <si>
    <t>Team 2</t>
  </si>
  <si>
    <t>Team 3</t>
  </si>
  <si>
    <t>Team 4</t>
  </si>
  <si>
    <t>Team 5</t>
  </si>
  <si>
    <t>Team 6</t>
  </si>
  <si>
    <t>QUARTERS</t>
  </si>
  <si>
    <t>SEMIS</t>
  </si>
  <si>
    <t>FINALS</t>
  </si>
  <si>
    <t>Team 7</t>
  </si>
  <si>
    <t>Team 8</t>
  </si>
  <si>
    <t>INSTRUCTIONS: (Do not erase or print.)</t>
  </si>
  <si>
    <t>For fewer than 16 teams, use blanks for Seeds P, O, N, …</t>
  </si>
  <si>
    <t>Game</t>
  </si>
  <si>
    <t>Day</t>
  </si>
  <si>
    <t>LOCATION:</t>
  </si>
  <si>
    <t>GAME TIMES:</t>
  </si>
  <si>
    <t>NOTES:</t>
  </si>
  <si>
    <t>The following schedule is subject to changes due to weather, etc.</t>
  </si>
  <si>
    <t>TOURNAMENT TITLE</t>
  </si>
  <si>
    <t>DIRECTOR(S):</t>
  </si>
  <si>
    <t>Draw</t>
  </si>
  <si>
    <t>Team positioning was done by (seed or draw)…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</si>
</sst>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6"/>
      <color indexed="12"/>
      <name val="Verdana"/>
      <family val="2"/>
    </font>
    <font>
      <u val="single"/>
      <sz val="10"/>
      <color indexed="12"/>
      <name val="Arial"/>
      <family val="0"/>
    </font>
    <font>
      <i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Dashed"/>
    </border>
    <border>
      <left style="thin"/>
      <right>
        <color indexed="63"/>
      </right>
      <top>
        <color indexed="63"/>
      </top>
      <bottom style="mediumDashed"/>
    </border>
    <border>
      <left style="thin"/>
      <right>
        <color indexed="63"/>
      </right>
      <top style="thin"/>
      <bottom style="mediumDash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Fill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8" xfId="0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2" borderId="0" xfId="0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/>
    </xf>
    <xf numFmtId="18" fontId="2" fillId="0" borderId="0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/>
    </xf>
    <xf numFmtId="22" fontId="6" fillId="0" borderId="0" xfId="0" applyNumberFormat="1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3" fillId="3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A1">
      <selection activeCell="F6" sqref="F6"/>
    </sheetView>
  </sheetViews>
  <sheetFormatPr defaultColWidth="9.140625" defaultRowHeight="12.75"/>
  <cols>
    <col min="1" max="1" width="5.7109375" style="5" customWidth="1"/>
    <col min="2" max="2" width="10.7109375" style="0" customWidth="1"/>
    <col min="3" max="3" width="3.00390625" style="5" customWidth="1"/>
    <col min="4" max="4" width="2.00390625" style="0" customWidth="1"/>
    <col min="5" max="5" width="2.7109375" style="0" customWidth="1"/>
    <col min="6" max="6" width="10.7109375" style="0" customWidth="1"/>
    <col min="7" max="7" width="3.00390625" style="0" customWidth="1"/>
    <col min="8" max="8" width="2.00390625" style="0" customWidth="1"/>
    <col min="9" max="9" width="2.7109375" style="0" customWidth="1"/>
    <col min="10" max="10" width="10.7109375" style="0" customWidth="1"/>
    <col min="11" max="12" width="3.00390625" style="0" customWidth="1"/>
    <col min="13" max="13" width="2.7109375" style="0" customWidth="1"/>
    <col min="14" max="14" width="9.7109375" style="0" customWidth="1"/>
  </cols>
  <sheetData>
    <row r="1" spans="2:10" s="31" customFormat="1" ht="12.75">
      <c r="B1" s="31" t="s">
        <v>40</v>
      </c>
      <c r="F1" s="31" t="s">
        <v>41</v>
      </c>
      <c r="J1" s="31" t="s">
        <v>42</v>
      </c>
    </row>
    <row r="3" spans="1:14" ht="12.75">
      <c r="A3" s="31" t="s">
        <v>30</v>
      </c>
      <c r="B3" s="1" t="str">
        <f>IF(ISBLANK(LOOKUP(A3,$A$20:$B$27)),"bye",LOOKUP(A3,$A$20:$B$27))</f>
        <v>Team 6</v>
      </c>
      <c r="C3" s="3" t="s">
        <v>0</v>
      </c>
      <c r="D3" s="73">
        <f>IF(OR(B3="bye",B5="bye"),"",1)</f>
        <v>1</v>
      </c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12.75">
      <c r="A4" s="31"/>
      <c r="B4" s="6"/>
      <c r="C4" s="7"/>
      <c r="D4" s="74"/>
      <c r="E4" s="19"/>
      <c r="F4" s="19" t="str">
        <f>IF($B$3="bye",$B$5,IF($B$5="bye",$B$3,IF(AND(OR(ISBLANK($C$3),$C$3="__"),OR(ISBLANK($C$5),$C$5="__")),"Winner "&amp;$D$3,IF($C$3&gt;$C$5,$B$3,$B$5))))</f>
        <v>Winner 1</v>
      </c>
      <c r="G4" s="3" t="s">
        <v>0</v>
      </c>
      <c r="H4" s="73">
        <f>IF(OR(F4="bye",F8="bye"),"",MAX($D$2:$D$18,$H$2:$H3)+1)</f>
        <v>5</v>
      </c>
      <c r="I4" s="18"/>
      <c r="J4" s="18"/>
      <c r="K4" s="18"/>
      <c r="L4" s="18"/>
      <c r="M4" s="18"/>
      <c r="N4" s="18"/>
    </row>
    <row r="5" spans="1:14" ht="12.75">
      <c r="A5" s="31" t="s">
        <v>27</v>
      </c>
      <c r="B5" s="2" t="str">
        <f>IF(ISBLANK(LOOKUP(A5,$A$20:$B$27)),"bye",LOOKUP(A5,$A$20:$B$27))</f>
        <v>Team 3</v>
      </c>
      <c r="C5" s="4" t="s">
        <v>0</v>
      </c>
      <c r="D5" s="75"/>
      <c r="E5" s="20"/>
      <c r="F5" s="20"/>
      <c r="G5" s="7"/>
      <c r="H5" s="76"/>
      <c r="I5" s="18"/>
      <c r="J5" s="18"/>
      <c r="K5" s="18"/>
      <c r="L5" s="18"/>
      <c r="M5" s="18"/>
      <c r="N5" s="18"/>
    </row>
    <row r="6" spans="1:14" ht="12.75">
      <c r="A6" s="31"/>
      <c r="D6" s="18"/>
      <c r="E6" s="20"/>
      <c r="F6" s="20"/>
      <c r="G6" s="7"/>
      <c r="H6" s="76"/>
      <c r="I6" s="19"/>
      <c r="J6" s="19" t="str">
        <f>IF($F$4="bye",$F$8,IF($F$8="bye",$F$4,IF(AND(OR(ISBLANK($G$4),$G$4="__"),OR(ISBLANK($G$8),$G$8="__")),"Winner "&amp;$H$4,IF($G$4&gt;$G$8,$F$4,$F$8))))</f>
        <v>Winner 5</v>
      </c>
      <c r="K6" s="3" t="s">
        <v>0</v>
      </c>
      <c r="L6" s="73">
        <f>IF(OR(J6="bye",J14="bye"),"",MAX($D$2:$D$18,$H$2:$H$17)+1)</f>
        <v>7</v>
      </c>
      <c r="M6" s="18"/>
      <c r="N6" s="18"/>
    </row>
    <row r="7" spans="1:14" ht="12.75">
      <c r="A7" s="31" t="s">
        <v>31</v>
      </c>
      <c r="B7" s="1" t="str">
        <f>IF(ISBLANK(LOOKUP(A7,$A$20:$B$27)),"bye",LOOKUP(A7,$A$20:$B$27))</f>
        <v>Team 7</v>
      </c>
      <c r="C7" s="3" t="s">
        <v>0</v>
      </c>
      <c r="D7" s="73">
        <f>IF(OR(B7="bye",B9="bye"),"",MAX(D$2:D6)+1)</f>
        <v>2</v>
      </c>
      <c r="E7" s="20"/>
      <c r="F7" s="20"/>
      <c r="G7" s="20"/>
      <c r="H7" s="76"/>
      <c r="I7" s="20"/>
      <c r="J7" s="20"/>
      <c r="K7" s="20"/>
      <c r="L7" s="78"/>
      <c r="M7" s="18"/>
      <c r="N7" s="18"/>
    </row>
    <row r="8" spans="1:14" ht="12.75">
      <c r="A8" s="31"/>
      <c r="B8" s="6"/>
      <c r="C8" s="7"/>
      <c r="D8" s="74"/>
      <c r="E8" s="22"/>
      <c r="F8" s="22" t="str">
        <f>IF($B$7="bye",$B$9,IF($B$9="bye",$B$7,IF(AND(OR(ISBLANK($C$7),$C$7="__"),OR(ISBLANK($C$9),$C$9="__")),"Winner "&amp;$D$7,IF($C$7&gt;$C$9,$B$7,$B$9))))</f>
        <v>Winner 2</v>
      </c>
      <c r="G8" s="4" t="s">
        <v>0</v>
      </c>
      <c r="H8" s="77"/>
      <c r="I8" s="20"/>
      <c r="J8" s="20"/>
      <c r="K8" s="20"/>
      <c r="L8" s="78"/>
      <c r="M8" s="18"/>
      <c r="N8" s="18"/>
    </row>
    <row r="9" spans="1:14" ht="12.75">
      <c r="A9" s="31" t="s">
        <v>26</v>
      </c>
      <c r="B9" s="2" t="str">
        <f>IF(ISBLANK(LOOKUP(A9,$A$20:$B$27)),"bye",LOOKUP(A9,$A$20:$B$27))</f>
        <v>Team 2</v>
      </c>
      <c r="C9" s="4" t="s">
        <v>0</v>
      </c>
      <c r="D9" s="75"/>
      <c r="E9" s="20"/>
      <c r="F9" s="20"/>
      <c r="G9" s="7"/>
      <c r="H9" s="18"/>
      <c r="I9" s="20"/>
      <c r="J9" s="20"/>
      <c r="K9" s="20"/>
      <c r="L9" s="78"/>
      <c r="M9" s="32"/>
      <c r="N9" s="20" t="str">
        <f>IF(J6="bye",J14,IF(J14="bye",J6,IF(AND(OR(ISBLANK(K6),K6="__"),OR(ISBLANK(K14),K14="__")),"Winner "&amp;L6,IF(K6&gt;K14,J6,J14))))</f>
        <v>Winner 7</v>
      </c>
    </row>
    <row r="10" spans="1:14" ht="12.75">
      <c r="A10" s="31"/>
      <c r="D10" s="18"/>
      <c r="E10" s="18"/>
      <c r="F10" s="18"/>
      <c r="G10" s="18"/>
      <c r="H10" s="18"/>
      <c r="I10" s="20"/>
      <c r="J10" s="20"/>
      <c r="K10" s="20"/>
      <c r="L10" s="78"/>
      <c r="M10" s="21"/>
      <c r="N10" s="19" t="s">
        <v>33</v>
      </c>
    </row>
    <row r="11" spans="1:14" ht="12.75">
      <c r="A11" s="31" t="s">
        <v>29</v>
      </c>
      <c r="B11" s="1" t="str">
        <f>IF(ISBLANK(LOOKUP(A11,$A$20:$B$27)),"bye",LOOKUP(A11,$A$20:$B$27))</f>
        <v>Team 5</v>
      </c>
      <c r="C11" s="3" t="s">
        <v>0</v>
      </c>
      <c r="D11" s="73">
        <f>IF(OR(B11="bye",B13="bye"),"",MAX(D$2:D10)+1)</f>
        <v>3</v>
      </c>
      <c r="E11" s="18"/>
      <c r="F11" s="18"/>
      <c r="G11" s="18"/>
      <c r="H11" s="18"/>
      <c r="I11" s="20"/>
      <c r="J11" s="20"/>
      <c r="K11" s="20"/>
      <c r="L11" s="78"/>
      <c r="M11" s="18"/>
      <c r="N11" s="18"/>
    </row>
    <row r="12" spans="1:14" ht="12.75">
      <c r="A12" s="31"/>
      <c r="B12" s="6"/>
      <c r="C12" s="7"/>
      <c r="D12" s="74"/>
      <c r="E12" s="19"/>
      <c r="F12" s="19" t="str">
        <f>IF($B$11="bye",$B$13,IF($B$13="bye",$B$11,IF(AND(OR(ISBLANK($C$11),$C$11="__"),OR(ISBLANK($C$13),$C$13="__")),"Winner "&amp;$D$11,IF($C$11&gt;$C$13,$B$11,$B$13))))</f>
        <v>Winner 3</v>
      </c>
      <c r="G12" s="3" t="s">
        <v>0</v>
      </c>
      <c r="H12" s="73">
        <f>IF(OR(F12="bye",F16="bye"),"",MAX($D$2:$D$18,$H$2:$H10)+1)</f>
        <v>6</v>
      </c>
      <c r="I12" s="20"/>
      <c r="J12" s="20"/>
      <c r="K12" s="20"/>
      <c r="L12" s="78"/>
      <c r="M12" s="18"/>
      <c r="N12" s="18"/>
    </row>
    <row r="13" spans="1:14" ht="12.75">
      <c r="A13" s="31" t="s">
        <v>28</v>
      </c>
      <c r="B13" s="2" t="str">
        <f>IF(ISBLANK(LOOKUP(A13,$A$20:$B$27)),"bye",LOOKUP(A13,$A$20:$B$27))</f>
        <v>Team 4</v>
      </c>
      <c r="C13" s="4" t="s">
        <v>0</v>
      </c>
      <c r="D13" s="75"/>
      <c r="E13" s="20"/>
      <c r="F13" s="20"/>
      <c r="G13" s="7"/>
      <c r="H13" s="76"/>
      <c r="I13" s="20"/>
      <c r="J13" s="20"/>
      <c r="K13" s="20"/>
      <c r="L13" s="78"/>
      <c r="M13" s="18"/>
      <c r="N13" s="18"/>
    </row>
    <row r="14" spans="1:14" ht="12.75">
      <c r="A14" s="31"/>
      <c r="D14" s="18"/>
      <c r="E14" s="20"/>
      <c r="F14" s="20"/>
      <c r="G14" s="7"/>
      <c r="H14" s="76"/>
      <c r="I14" s="22"/>
      <c r="J14" s="22" t="str">
        <f>IF($F$12="bye",$F$16,IF($F$16="bye",$F$12,IF(AND(OR(ISBLANK($G$12),$G$12="__"),OR(ISBLANK($G$16),$G$16="__")),"Winner "&amp;$H$12,IF($G$12&gt;$G$16,$F$12,$F$16))))</f>
        <v>Winner 6</v>
      </c>
      <c r="K14" s="4" t="s">
        <v>0</v>
      </c>
      <c r="L14" s="75"/>
      <c r="M14" s="18"/>
      <c r="N14" s="18"/>
    </row>
    <row r="15" spans="1:14" ht="12.75">
      <c r="A15" s="31" t="s">
        <v>32</v>
      </c>
      <c r="B15" s="1" t="str">
        <f>IF(ISBLANK(LOOKUP(A15,$A$20:$B$27)),"bye",LOOKUP(A15,$A$20:$B$27))</f>
        <v>Team 8</v>
      </c>
      <c r="C15" s="3" t="s">
        <v>0</v>
      </c>
      <c r="D15" s="73">
        <f>IF(OR(B15="bye",B17="bye"),"",MAX(D$2:D14)+1)</f>
        <v>4</v>
      </c>
      <c r="E15" s="20"/>
      <c r="F15" s="20"/>
      <c r="G15" s="20"/>
      <c r="H15" s="76"/>
      <c r="I15" s="18"/>
      <c r="J15" s="18"/>
      <c r="K15" s="18"/>
      <c r="L15" s="18"/>
      <c r="M15" s="18"/>
      <c r="N15" s="18"/>
    </row>
    <row r="16" spans="1:14" ht="12.75">
      <c r="A16" s="31"/>
      <c r="B16" s="6"/>
      <c r="C16" s="7"/>
      <c r="D16" s="74"/>
      <c r="E16" s="22"/>
      <c r="F16" s="22" t="str">
        <f>IF($B$15="bye",$B$17,IF($B$17="bye",$B$15,IF(AND(OR(ISBLANK($C$15),$C$15="__"),OR(ISBLANK($C$17),$C$17="__")),"Winner "&amp;$D$15,IF($C$15&gt;$C$17,$B$15,$B$17))))</f>
        <v>Winner 4</v>
      </c>
      <c r="G16" s="4" t="s">
        <v>0</v>
      </c>
      <c r="H16" s="77"/>
      <c r="I16" s="18"/>
      <c r="J16" s="18"/>
      <c r="K16" s="18"/>
      <c r="L16" s="18"/>
      <c r="M16" s="18"/>
      <c r="N16" s="18"/>
    </row>
    <row r="17" spans="1:14" ht="12.75">
      <c r="A17" s="31" t="s">
        <v>25</v>
      </c>
      <c r="B17" s="2" t="str">
        <f>IF(ISBLANK(LOOKUP(A17,$A$20:$B$27)),"bye",LOOKUP(A17,$A$20:$B$27))</f>
        <v>Team 1</v>
      </c>
      <c r="C17" s="4" t="s">
        <v>0</v>
      </c>
      <c r="D17" s="75"/>
      <c r="E17" s="20"/>
      <c r="F17" s="20"/>
      <c r="G17" s="7"/>
      <c r="I17" s="18"/>
      <c r="J17" s="18"/>
      <c r="K17" s="18"/>
      <c r="L17" s="18"/>
      <c r="M17" s="18"/>
      <c r="N17" s="18"/>
    </row>
    <row r="18" spans="2:7" ht="12.75">
      <c r="B18" s="6"/>
      <c r="C18" s="7"/>
      <c r="E18" s="20"/>
      <c r="F18" s="20"/>
      <c r="G18" s="7"/>
    </row>
    <row r="19" spans="1:4" ht="12.75">
      <c r="A19" s="15" t="s">
        <v>3</v>
      </c>
      <c r="B19" s="16" t="s">
        <v>4</v>
      </c>
      <c r="C19" s="10">
        <v>0</v>
      </c>
      <c r="D19" t="s">
        <v>22</v>
      </c>
    </row>
    <row r="20" spans="1:4" ht="12.75">
      <c r="A20" s="13" t="s">
        <v>25</v>
      </c>
      <c r="B20" s="11" t="s">
        <v>34</v>
      </c>
      <c r="C20" s="10">
        <v>1</v>
      </c>
      <c r="D20" s="9" t="s">
        <v>23</v>
      </c>
    </row>
    <row r="21" spans="1:4" ht="12.75">
      <c r="A21" s="13" t="s">
        <v>26</v>
      </c>
      <c r="B21" s="11" t="s">
        <v>35</v>
      </c>
      <c r="C21" s="10">
        <v>2</v>
      </c>
      <c r="D21" s="9" t="s">
        <v>2</v>
      </c>
    </row>
    <row r="22" spans="1:4" ht="12.75">
      <c r="A22" s="13" t="s">
        <v>27</v>
      </c>
      <c r="B22" s="11" t="s">
        <v>36</v>
      </c>
      <c r="C22" s="10">
        <v>3</v>
      </c>
      <c r="D22" s="9" t="s">
        <v>24</v>
      </c>
    </row>
    <row r="23" spans="1:2" ht="12.75">
      <c r="A23" s="13" t="s">
        <v>28</v>
      </c>
      <c r="B23" s="11" t="s">
        <v>37</v>
      </c>
    </row>
    <row r="24" spans="1:2" ht="12.75">
      <c r="A24" s="13" t="s">
        <v>29</v>
      </c>
      <c r="B24" s="11" t="s">
        <v>38</v>
      </c>
    </row>
    <row r="25" spans="1:2" ht="12.75">
      <c r="A25" s="13" t="s">
        <v>30</v>
      </c>
      <c r="B25" s="11" t="s">
        <v>39</v>
      </c>
    </row>
    <row r="26" spans="1:2" ht="12.75">
      <c r="A26" s="13" t="s">
        <v>31</v>
      </c>
      <c r="B26" s="11" t="s">
        <v>43</v>
      </c>
    </row>
    <row r="27" spans="1:2" ht="12.75">
      <c r="A27" s="14" t="s">
        <v>32</v>
      </c>
      <c r="B27" s="12" t="s">
        <v>44</v>
      </c>
    </row>
    <row r="28" ht="12.75">
      <c r="B28" s="30"/>
    </row>
  </sheetData>
  <mergeCells count="7">
    <mergeCell ref="D15:D17"/>
    <mergeCell ref="H4:H8"/>
    <mergeCell ref="H12:H16"/>
    <mergeCell ref="L6:L14"/>
    <mergeCell ref="D3:D5"/>
    <mergeCell ref="D7:D9"/>
    <mergeCell ref="D11:D13"/>
  </mergeCells>
  <printOptions horizontalCentered="1" vertic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&amp;C8-Team Single-Elimination</oddHeader>
    <oddFooter>&amp;Rjimdean@littleleague.ca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1"/>
  <sheetViews>
    <sheetView workbookViewId="0" topLeftCell="A46">
      <selection activeCell="V83" sqref="V83"/>
    </sheetView>
  </sheetViews>
  <sheetFormatPr defaultColWidth="9.140625" defaultRowHeight="12.75"/>
  <cols>
    <col min="1" max="1" width="5.7109375" style="5" customWidth="1"/>
    <col min="2" max="2" width="7.7109375" style="18" customWidth="1"/>
    <col min="3" max="3" width="3.00390625" style="5" customWidth="1"/>
    <col min="4" max="4" width="2.7109375" style="18" customWidth="1"/>
    <col min="5" max="5" width="3.8515625" style="18" customWidth="1"/>
    <col min="6" max="6" width="13.57421875" style="18" customWidth="1"/>
    <col min="7" max="8" width="3.00390625" style="18" customWidth="1"/>
    <col min="9" max="9" width="4.8515625" style="18" customWidth="1"/>
    <col min="10" max="10" width="9.421875" style="18" customWidth="1"/>
    <col min="11" max="12" width="3.00390625" style="18" customWidth="1"/>
    <col min="13" max="13" width="4.8515625" style="18" customWidth="1"/>
    <col min="14" max="14" width="9.421875" style="18" customWidth="1"/>
    <col min="15" max="16" width="3.00390625" style="18" customWidth="1"/>
    <col min="17" max="17" width="4.8515625" style="18" customWidth="1"/>
    <col min="18" max="18" width="9.421875" style="18" customWidth="1"/>
    <col min="19" max="20" width="3.00390625" style="18" customWidth="1"/>
    <col min="21" max="21" width="4.8515625" style="18" customWidth="1"/>
    <col min="22" max="22" width="9.421875" style="18" customWidth="1"/>
    <col min="23" max="24" width="3.00390625" style="18" customWidth="1"/>
    <col min="25" max="25" width="4.8515625" style="18" customWidth="1"/>
    <col min="26" max="26" width="9.421875" style="18" customWidth="1"/>
    <col min="27" max="28" width="3.00390625" style="18" customWidth="1"/>
    <col min="29" max="29" width="2.7109375" style="18" customWidth="1"/>
    <col min="30" max="30" width="4.8515625" style="18" customWidth="1"/>
    <col min="31" max="31" width="9.421875" style="18" customWidth="1"/>
    <col min="32" max="33" width="3.00390625" style="18" customWidth="1"/>
    <col min="34" max="34" width="2.7109375" style="18" customWidth="1"/>
    <col min="35" max="35" width="12.00390625" style="18" customWidth="1"/>
    <col min="36" max="16384" width="9.140625" style="18" customWidth="1"/>
  </cols>
  <sheetData>
    <row r="1" ht="12.75">
      <c r="A1" s="39" t="s">
        <v>45</v>
      </c>
    </row>
    <row r="2" spans="1:35" ht="12.75">
      <c r="A2" s="43"/>
      <c r="B2" s="43" t="s">
        <v>47</v>
      </c>
      <c r="C2" s="43"/>
      <c r="D2" s="43">
        <f>MAX(D31:D61)</f>
        <v>8</v>
      </c>
      <c r="E2" s="43"/>
      <c r="F2" s="43"/>
      <c r="G2" s="43"/>
      <c r="H2" s="43">
        <f>MAX(H31:H83)</f>
        <v>16</v>
      </c>
      <c r="I2" s="43"/>
      <c r="J2" s="43"/>
      <c r="K2" s="43"/>
      <c r="L2" s="43">
        <f>MAX(L31:L83)</f>
        <v>20</v>
      </c>
      <c r="M2" s="43"/>
      <c r="N2" s="43"/>
      <c r="O2" s="43"/>
      <c r="P2" s="43">
        <f>MAX(P31:P83)</f>
        <v>24</v>
      </c>
      <c r="Q2" s="43"/>
      <c r="R2" s="43"/>
      <c r="S2" s="43"/>
      <c r="T2" s="43">
        <f>MAX(T31:T83)</f>
        <v>26</v>
      </c>
      <c r="U2" s="43"/>
      <c r="V2" s="43"/>
      <c r="W2" s="43"/>
      <c r="X2" s="43">
        <f>MAX(X31:X83)</f>
        <v>28</v>
      </c>
      <c r="Y2" s="43"/>
      <c r="Z2" s="43"/>
      <c r="AA2" s="43"/>
      <c r="AB2" s="43">
        <f>MAX(AB31:AB83)</f>
        <v>29</v>
      </c>
      <c r="AC2" s="43"/>
      <c r="AD2" s="43"/>
      <c r="AE2" s="43"/>
      <c r="AF2" s="43"/>
      <c r="AG2" s="43">
        <f>MAX(AG31:AG85)</f>
        <v>31</v>
      </c>
      <c r="AH2" s="43"/>
      <c r="AI2" s="43"/>
    </row>
    <row r="3" spans="1:35" ht="12.75">
      <c r="A3" s="43"/>
      <c r="B3" s="43" t="s">
        <v>48</v>
      </c>
      <c r="C3" s="43"/>
      <c r="D3" s="43">
        <f>IF(D$2=0,0,MAX($A$3:C$3)+1)</f>
        <v>1</v>
      </c>
      <c r="E3" s="43"/>
      <c r="F3" s="43"/>
      <c r="G3" s="43"/>
      <c r="H3" s="43">
        <f>IF(H$2=0,0,MAX($A$3:G$3)+1)</f>
        <v>2</v>
      </c>
      <c r="I3" s="43"/>
      <c r="J3" s="43"/>
      <c r="K3" s="43"/>
      <c r="L3" s="43">
        <f>IF(L$2=0,0,MAX($A$3:K$3)+1)</f>
        <v>3</v>
      </c>
      <c r="M3" s="43"/>
      <c r="N3" s="43"/>
      <c r="O3" s="43"/>
      <c r="P3" s="43">
        <f>IF(P$2=0,0,MAX($A$3:O$3)+1)</f>
        <v>4</v>
      </c>
      <c r="Q3" s="43"/>
      <c r="R3" s="43"/>
      <c r="S3" s="43"/>
      <c r="T3" s="43">
        <f>IF(T$2=0,0,MAX($A$3:S$3)+1)</f>
        <v>5</v>
      </c>
      <c r="U3" s="43"/>
      <c r="V3" s="43"/>
      <c r="W3" s="43"/>
      <c r="X3" s="43">
        <f>IF(X$2=0,0,MAX($A$3:W$3)+1)</f>
        <v>6</v>
      </c>
      <c r="Y3" s="43"/>
      <c r="Z3" s="43"/>
      <c r="AA3" s="43"/>
      <c r="AB3" s="43">
        <f>IF(AB$2=0,0,MAX($A$3:AA$3)+1)</f>
        <v>7</v>
      </c>
      <c r="AC3" s="43"/>
      <c r="AD3" s="43"/>
      <c r="AE3" s="43"/>
      <c r="AF3" s="43"/>
      <c r="AG3" s="43">
        <f>IF(AG$2=0,0,MAX($A$3:AF$3)+1)</f>
        <v>8</v>
      </c>
      <c r="AH3" s="43"/>
      <c r="AI3" s="43"/>
    </row>
    <row r="4" spans="1:35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</row>
    <row r="5" spans="1:30" s="50" customFormat="1" ht="12.75">
      <c r="A5" s="43"/>
      <c r="B5" s="43"/>
      <c r="C5" s="43"/>
      <c r="D5" s="43"/>
      <c r="E5" s="43"/>
      <c r="F5" s="49" t="s">
        <v>1</v>
      </c>
      <c r="V5" s="43"/>
      <c r="W5" s="43"/>
      <c r="X5" s="43"/>
      <c r="Y5" s="43"/>
      <c r="Z5" s="43"/>
      <c r="AA5" s="43"/>
      <c r="AB5" s="43"/>
      <c r="AD5" s="43"/>
    </row>
    <row r="6" spans="1:30" s="50" customFormat="1" ht="12.75">
      <c r="A6" s="51"/>
      <c r="C6" s="51"/>
      <c r="F6" s="49"/>
      <c r="G6" s="52">
        <v>0</v>
      </c>
      <c r="H6" s="50" t="s">
        <v>22</v>
      </c>
      <c r="AD6" s="43"/>
    </row>
    <row r="7" spans="1:30" s="50" customFormat="1" ht="12.75">
      <c r="A7" s="51"/>
      <c r="C7" s="51"/>
      <c r="G7" s="52">
        <v>1</v>
      </c>
      <c r="H7" s="53" t="s">
        <v>46</v>
      </c>
      <c r="AD7" s="43"/>
    </row>
    <row r="8" spans="1:30" s="50" customFormat="1" ht="12.75">
      <c r="A8" s="51"/>
      <c r="C8" s="51"/>
      <c r="G8" s="52">
        <v>2</v>
      </c>
      <c r="H8" s="53" t="s">
        <v>2</v>
      </c>
      <c r="AD8" s="43"/>
    </row>
    <row r="9" spans="1:30" s="50" customFormat="1" ht="12.75">
      <c r="A9" s="51"/>
      <c r="C9" s="51"/>
      <c r="G9" s="52">
        <v>3</v>
      </c>
      <c r="H9" s="53" t="s">
        <v>24</v>
      </c>
      <c r="AC9" s="43"/>
      <c r="AD9" s="43"/>
    </row>
    <row r="10" spans="1:30" s="50" customFormat="1" ht="12.75">
      <c r="A10" s="51"/>
      <c r="C10" s="51"/>
      <c r="G10" s="52"/>
      <c r="H10" s="53" t="str">
        <f>"(except the last column, which would take two days if Game "&amp;AG67&amp;" is necessary)."</f>
        <v>(except the last column, which would take two days if Game 31 is necessary).</v>
      </c>
      <c r="AC10" s="43"/>
      <c r="AD10" s="43"/>
    </row>
    <row r="11" spans="1:22" ht="19.5">
      <c r="A11" s="70" t="s">
        <v>55</v>
      </c>
      <c r="B11" s="71" t="s">
        <v>4</v>
      </c>
      <c r="E11" s="54" t="s">
        <v>53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8" ht="12.75">
      <c r="A12" s="17" t="s">
        <v>5</v>
      </c>
      <c r="B12" s="36" t="str">
        <f>"Team "&amp;A12</f>
        <v>Team A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30" ht="12.75">
      <c r="A13" s="17" t="s">
        <v>6</v>
      </c>
      <c r="B13" s="36" t="str">
        <f aca="true" t="shared" si="0" ref="B13:B27">"Team "&amp;A13</f>
        <v>Team B</v>
      </c>
      <c r="C13"/>
      <c r="D13"/>
      <c r="E13"/>
      <c r="F13" s="55" t="s">
        <v>54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12.75">
      <c r="A14" s="17" t="s">
        <v>7</v>
      </c>
      <c r="B14" s="36" t="str">
        <f t="shared" si="0"/>
        <v>Team C</v>
      </c>
      <c r="E14"/>
      <c r="F14" s="55" t="s">
        <v>49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12.75">
      <c r="A15" s="17" t="s">
        <v>8</v>
      </c>
      <c r="B15" s="36" t="str">
        <f t="shared" si="0"/>
        <v>Team D</v>
      </c>
      <c r="E15"/>
      <c r="F15" s="55" t="s">
        <v>50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12.75">
      <c r="A16" s="17" t="s">
        <v>9</v>
      </c>
      <c r="B16" s="36" t="str">
        <f t="shared" si="0"/>
        <v>Team E</v>
      </c>
      <c r="E16"/>
      <c r="F16" s="55" t="s">
        <v>51</v>
      </c>
      <c r="G16" t="s">
        <v>52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12.75">
      <c r="A17" s="17" t="s">
        <v>10</v>
      </c>
      <c r="B17" s="36" t="str">
        <f t="shared" si="0"/>
        <v>Team F</v>
      </c>
      <c r="E17"/>
      <c r="F17" s="55"/>
      <c r="G17" t="s">
        <v>56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2.75">
      <c r="A18" s="17" t="s">
        <v>11</v>
      </c>
      <c r="B18" s="36" t="str">
        <f t="shared" si="0"/>
        <v>Team G</v>
      </c>
      <c r="E18"/>
      <c r="F18" s="55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ht="12.75">
      <c r="A19" s="17" t="s">
        <v>12</v>
      </c>
      <c r="B19" s="36" t="str">
        <f t="shared" si="0"/>
        <v>Team H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2.75">
      <c r="A20" s="17" t="s">
        <v>13</v>
      </c>
      <c r="B20" s="36" t="str">
        <f t="shared" si="0"/>
        <v>Team I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12.75">
      <c r="A21" s="17" t="s">
        <v>15</v>
      </c>
      <c r="B21" s="36" t="str">
        <f t="shared" si="0"/>
        <v>Team J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12.75">
      <c r="A22" s="17" t="s">
        <v>14</v>
      </c>
      <c r="B22" s="36" t="str">
        <f t="shared" si="0"/>
        <v>Team K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ht="12.75">
      <c r="A23" s="17" t="s">
        <v>16</v>
      </c>
      <c r="B23" s="36" t="str">
        <f t="shared" si="0"/>
        <v>Team L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12.75">
      <c r="A24" s="17" t="s">
        <v>17</v>
      </c>
      <c r="B24" s="37" t="str">
        <f t="shared" si="0"/>
        <v>Team M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12.75">
      <c r="A25" s="17" t="s">
        <v>18</v>
      </c>
      <c r="B25" s="36" t="str">
        <f t="shared" si="0"/>
        <v>Team N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12.75">
      <c r="A26" s="17" t="s">
        <v>19</v>
      </c>
      <c r="B26" s="36" t="str">
        <f t="shared" si="0"/>
        <v>Team O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12.75">
      <c r="A27" s="14" t="s">
        <v>20</v>
      </c>
      <c r="B27" s="25" t="str">
        <f t="shared" si="0"/>
        <v>Team P</v>
      </c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10" ht="12.75">
      <c r="A28" s="7"/>
      <c r="B28" s="20"/>
      <c r="J28" s="20"/>
    </row>
    <row r="29" spans="2:31" s="31" customFormat="1" ht="12.75">
      <c r="B29" s="31" t="str">
        <f>IF(D$3=0,"","DAY "&amp;TEXT(D$3,"0"))</f>
        <v>DAY 1</v>
      </c>
      <c r="F29" s="31" t="str">
        <f>IF(H$3=0,"","DAY "&amp;TEXT(H$3,"0"))</f>
        <v>DAY 2</v>
      </c>
      <c r="J29" s="31" t="str">
        <f>IF(L$3=0,"","DAY "&amp;TEXT(L$3,"0"))</f>
        <v>DAY 3</v>
      </c>
      <c r="N29" s="31" t="str">
        <f>IF(P$3=0,"","DAY "&amp;TEXT(P$3,"0"))</f>
        <v>DAY 4</v>
      </c>
      <c r="R29" s="31" t="str">
        <f>IF(T$3=0,"","DAY "&amp;TEXT(T$3,"0"))</f>
        <v>DAY 5</v>
      </c>
      <c r="V29" s="31" t="str">
        <f>IF(X$3=0,"","DAY "&amp;TEXT(X$3,"0"))</f>
        <v>DAY 6</v>
      </c>
      <c r="Z29" s="31" t="str">
        <f>IF(AB$3=0,"","DAY "&amp;TEXT(AB$3,"0"))</f>
        <v>DAY 7</v>
      </c>
      <c r="AE29" s="31" t="str">
        <f>IF(AG$3=0,"","DAY "&amp;TEXT(AG$3,"0"))</f>
        <v>DAY 8</v>
      </c>
    </row>
    <row r="30" ht="12.75">
      <c r="J30" s="23"/>
    </row>
    <row r="31" spans="1:10" ht="12.75">
      <c r="A31" s="44" t="s">
        <v>5</v>
      </c>
      <c r="B31" s="19" t="str">
        <f>IF(ISBLANK(LOOKUP(A31,$A$12:$B$27)),"bye",LOOKUP(A31,$A$12:$B$27))</f>
        <v>Team A</v>
      </c>
      <c r="C31" s="3" t="s">
        <v>0</v>
      </c>
      <c r="D31" s="86">
        <f>IF(AND($B$31="bye",$B$33="bye"),"",IF(OR($B$31="bye",$B$33="bye"),"",MAX($D$30:$D30)+1))</f>
        <v>1</v>
      </c>
      <c r="J31" s="23"/>
    </row>
    <row r="32" spans="1:10" ht="12.75">
      <c r="A32" s="45"/>
      <c r="B32" s="62"/>
      <c r="C32" s="7"/>
      <c r="D32" s="78"/>
      <c r="J32" s="23"/>
    </row>
    <row r="33" spans="1:8" ht="12.75">
      <c r="A33" s="46" t="s">
        <v>20</v>
      </c>
      <c r="B33" s="22" t="str">
        <f>IF(ISBLANK(LOOKUP(A33,$A$12:$B$27)),"bye",LOOKUP(A33,$A$12:$B$27))</f>
        <v>Team P</v>
      </c>
      <c r="C33" s="4" t="s">
        <v>0</v>
      </c>
      <c r="D33" s="75"/>
      <c r="E33" s="44" t="str">
        <f>IF(AND($B$31="bye",$B$33="bye"),"",IF($B$31="bye",$A$33,IF($B$33="bye",$A$31,"W"&amp;$D$31)))</f>
        <v>W1</v>
      </c>
      <c r="F33" s="19" t="str">
        <f>IF($B$31="bye",$B$33,IF($B$33="bye",$B$31,IF(AND(OR(ISBLANK($C$31),$C$31="__"),OR(ISBLANK($C$33),$C$33="__")),"Winner "&amp;$D$31,IF($C$31&gt;$C$33,$B$31,$B$33))))</f>
        <v>Winner 1</v>
      </c>
      <c r="G33" s="3" t="s">
        <v>0</v>
      </c>
      <c r="H33" s="86">
        <f>IF(AND($F$33="bye",$F$35="bye"),"",IF(OR($F$33="bye",$F$35="bye"),"",MAX($A$2:G$2,$H$30:$H32)+1))</f>
        <v>9</v>
      </c>
    </row>
    <row r="34" spans="1:8" ht="12.75">
      <c r="A34" s="31"/>
      <c r="E34" s="45"/>
      <c r="F34" s="62"/>
      <c r="G34" s="7"/>
      <c r="H34" s="78"/>
    </row>
    <row r="35" spans="1:16" ht="12.75">
      <c r="A35" s="44" t="s">
        <v>12</v>
      </c>
      <c r="B35" s="19" t="str">
        <f>IF(ISBLANK(LOOKUP(A35,$A$12:$B$27)),"bye",LOOKUP(A35,$A$12:$B$27))</f>
        <v>Team H</v>
      </c>
      <c r="C35" s="3" t="s">
        <v>0</v>
      </c>
      <c r="D35" s="86">
        <f>IF(AND($B$35="bye",$B$37="bye"),"",IF(OR($B$35="bye",$B$37="bye"),"",MAX($D$30:$D34)+1))</f>
        <v>2</v>
      </c>
      <c r="E35" s="46" t="str">
        <f>IF(AND($B$35="bye",$B$37="bye"),"",IF($B$35="bye",$A$37,IF($B$37="bye",$A$35,"W"&amp;$D$35)))</f>
        <v>W2</v>
      </c>
      <c r="F35" s="22" t="str">
        <f>IF($B$35="bye",$B$37,IF($B$37="bye",$B$35,IF(AND(OR(ISBLANK($C$35),$C$35="__"),OR(ISBLANK($C$37),$C$37="__")),"Winner "&amp;$D$35,IF($C$35&gt;$C$37,$B$35,$B$37))))</f>
        <v>Winner 2</v>
      </c>
      <c r="G35" s="4" t="s">
        <v>0</v>
      </c>
      <c r="H35" s="75"/>
      <c r="I35" s="19"/>
      <c r="J35" s="19"/>
      <c r="K35" s="19"/>
      <c r="L35" s="19"/>
      <c r="M35" s="44" t="str">
        <f>IF(AND($F$33="bye",$F$35="bye"),"",IF($F$33="bye",$E$35,IF($F$35="bye",$E$33,"W"&amp;$H$33)))</f>
        <v>W9</v>
      </c>
      <c r="N35" s="19" t="str">
        <f>IF($F$33="bye",$F$35,IF($F$35="bye",$F$33,IF(AND(OR(ISBLANK($G$33),$G$33="__"),OR(ISBLANK($G$35),$G$35="__")),"Winner "&amp;$H$33,IF($G$33&gt;$G$35,$F$33,$F$35))))</f>
        <v>Winner 9</v>
      </c>
      <c r="O35" s="3" t="s">
        <v>0</v>
      </c>
      <c r="P35" s="86">
        <f>IF(OR(N35="bye",N41="bye"),"",MAX($A$2:O$2,P$30:P34)+1)</f>
        <v>21</v>
      </c>
    </row>
    <row r="36" spans="1:16" ht="12.75">
      <c r="A36" s="45"/>
      <c r="B36" s="62"/>
      <c r="C36" s="7"/>
      <c r="D36" s="78"/>
      <c r="E36" s="31"/>
      <c r="I36" s="20"/>
      <c r="J36" s="20"/>
      <c r="K36" s="20"/>
      <c r="L36" s="20"/>
      <c r="M36" s="20"/>
      <c r="N36" s="20"/>
      <c r="O36" s="20"/>
      <c r="P36" s="78"/>
    </row>
    <row r="37" spans="1:16" ht="12.75">
      <c r="A37" s="46" t="s">
        <v>13</v>
      </c>
      <c r="B37" s="22" t="str">
        <f>IF(ISBLANK(LOOKUP(A37,$A$12:$B$27)),"bye",LOOKUP(A37,$A$12:$B$27))</f>
        <v>Team I</v>
      </c>
      <c r="C37" s="4" t="s">
        <v>0</v>
      </c>
      <c r="D37" s="75"/>
      <c r="E37" s="31"/>
      <c r="I37" s="20"/>
      <c r="J37" s="20"/>
      <c r="K37" s="20"/>
      <c r="L37" s="20"/>
      <c r="M37" s="20"/>
      <c r="N37" s="20"/>
      <c r="O37" s="20"/>
      <c r="P37" s="78"/>
    </row>
    <row r="38" spans="1:16" ht="12.75">
      <c r="A38" s="31"/>
      <c r="E38" s="31"/>
      <c r="I38" s="20"/>
      <c r="J38" s="20"/>
      <c r="K38" s="20"/>
      <c r="L38" s="20"/>
      <c r="M38" s="20"/>
      <c r="N38" s="62"/>
      <c r="O38" s="20"/>
      <c r="P38" s="78"/>
    </row>
    <row r="39" spans="1:22" ht="12.75">
      <c r="A39" s="44" t="s">
        <v>8</v>
      </c>
      <c r="B39" s="19" t="str">
        <f>IF(ISBLANK(LOOKUP(A39,$A$12:$B$27)),"bye",LOOKUP(A39,$A$12:$B$27))</f>
        <v>Team D</v>
      </c>
      <c r="C39" s="3" t="s">
        <v>0</v>
      </c>
      <c r="D39" s="86">
        <f>IF(AND($B$39="bye",$B$41="bye"),"",IF(OR($B$39="bye",$B$41="bye"),"",MAX($D$30:$D38)+1))</f>
        <v>3</v>
      </c>
      <c r="E39" s="31"/>
      <c r="I39" s="20"/>
      <c r="J39" s="20"/>
      <c r="K39" s="20"/>
      <c r="L39" s="20"/>
      <c r="M39" s="20"/>
      <c r="N39" s="20"/>
      <c r="O39" s="20"/>
      <c r="P39" s="78"/>
      <c r="V39" s="31"/>
    </row>
    <row r="40" spans="1:16" ht="12.75">
      <c r="A40" s="45"/>
      <c r="B40" s="62"/>
      <c r="C40" s="7"/>
      <c r="D40" s="78"/>
      <c r="E40" s="31"/>
      <c r="I40" s="20"/>
      <c r="J40" s="20"/>
      <c r="K40" s="20"/>
      <c r="L40" s="20"/>
      <c r="M40" s="20"/>
      <c r="N40" s="20"/>
      <c r="O40" s="20"/>
      <c r="P40" s="78"/>
    </row>
    <row r="41" spans="1:24" ht="12.75">
      <c r="A41" s="46" t="s">
        <v>17</v>
      </c>
      <c r="B41" s="22" t="str">
        <f>IF(ISBLANK(LOOKUP(A41,$A$12:$B$27)),"bye",LOOKUP(A41,$A$12:$B$27))</f>
        <v>Team M</v>
      </c>
      <c r="C41" s="4" t="s">
        <v>0</v>
      </c>
      <c r="D41" s="75"/>
      <c r="E41" s="44" t="str">
        <f>IF(AND($B$39="bye",$B$41="bye"),"",IF($B$39="bye",$A$41,IF($B$41="bye",$A$39,"W"&amp;$D$39)))</f>
        <v>W3</v>
      </c>
      <c r="F41" s="19" t="str">
        <f>IF($B$39="bye",$B$41,IF($B$41="bye",$B$39,IF(AND(OR(ISBLANK($C$39),$C$39="__"),OR(ISBLANK($C$41),$C$41="__")),"Winner "&amp;$D$39,IF($C$39&gt;$C$41,$B$39,$B$41))))</f>
        <v>Winner 3</v>
      </c>
      <c r="G41" s="3" t="s">
        <v>0</v>
      </c>
      <c r="H41" s="86">
        <f>IF(AND($F$41="bye",$F$43="bye"),"",IF(OR($F$41="bye",$F$43="bye"),"",MAX($A$2:G$2,$H$30:$H40)+1))</f>
        <v>10</v>
      </c>
      <c r="I41" s="22"/>
      <c r="J41" s="22"/>
      <c r="K41" s="22"/>
      <c r="L41" s="22"/>
      <c r="M41" s="46" t="str">
        <f>IF(AND($F$41="bye",$F$43="bye"),"",IF($F$41="bye",$E$43,IF($F$43="bye",$E$41,"W"&amp;$H$41)))</f>
        <v>W10</v>
      </c>
      <c r="N41" s="22" t="str">
        <f>IF($F$41="bye",$F$43,IF($F$43="bye",$F$41,IF(AND(OR(ISBLANK($G$41),$G$41="__"),OR(ISBLANK($G$43),$G$43="__")),"Winner "&amp;$H$41,IF($G$41&gt;$G$43,$F$41,$F$43))))</f>
        <v>Winner 10</v>
      </c>
      <c r="O41" s="4" t="s">
        <v>0</v>
      </c>
      <c r="P41" s="75"/>
      <c r="Q41" s="21"/>
      <c r="R41" s="19"/>
      <c r="S41" s="19"/>
      <c r="T41" s="19"/>
      <c r="U41" s="44" t="str">
        <f>IF(AND($N$35="bye",$N$41="bye"),"",IF($N$35="bye",$M$41,IF($N$41="bye",$M$35,"W"&amp;$P$35)))</f>
        <v>W21</v>
      </c>
      <c r="V41" s="19" t="str">
        <f>IF($N$35="bye",$N$41,IF($N$41="bye",$N$35,IF(AND(OR(ISBLANK($O$35),$O$35="__"),OR(ISBLANK($O$41),$O$41="__")),"Winner "&amp;$P$35,IF($O$35&gt;$O$41,$N$35,$N$41))))</f>
        <v>Winner 21</v>
      </c>
      <c r="W41" s="3" t="s">
        <v>0</v>
      </c>
      <c r="X41" s="86">
        <f>IF(OR($V$41="bye",$V$43="bye"),"",MAX($A$2:W$2,X$30:X40)+1)</f>
        <v>27</v>
      </c>
    </row>
    <row r="42" spans="1:24" ht="12.75">
      <c r="A42" s="31"/>
      <c r="E42" s="45"/>
      <c r="F42" s="62"/>
      <c r="G42" s="20"/>
      <c r="H42" s="78"/>
      <c r="U42" s="45"/>
      <c r="V42" s="20"/>
      <c r="W42" s="20"/>
      <c r="X42" s="78"/>
    </row>
    <row r="43" spans="1:24" ht="12.75">
      <c r="A43" s="44" t="s">
        <v>9</v>
      </c>
      <c r="B43" s="19" t="str">
        <f>IF(ISBLANK(LOOKUP(A43,$A$12:$B$27)),"bye",LOOKUP(A43,$A$12:$B$27))</f>
        <v>Team E</v>
      </c>
      <c r="C43" s="3" t="s">
        <v>0</v>
      </c>
      <c r="D43" s="86">
        <f>IF(AND($B$43="bye",$B$45="bye"),"",IF(OR($B$43="bye",$B$45="bye"),"",MAX($D$30:$D42)+1))</f>
        <v>4</v>
      </c>
      <c r="E43" s="46" t="str">
        <f>IF(AND($B$43="bye",$B$45="bye"),"",IF($B$43="bye",$A$45,IF($B$45="bye",$A$43,"W"&amp;$D$43)))</f>
        <v>W4</v>
      </c>
      <c r="F43" s="22" t="str">
        <f>IF($B$43="bye",$B$45,IF($B$45="bye",$B$43,IF(AND(OR(ISBLANK($C$43),$C$43="__"),OR(ISBLANK($C$45),$C$45="__")),"Winner "&amp;$D$43,IF($C$43&gt;$C$45,$B$43,$B$45))))</f>
        <v>Winner 4</v>
      </c>
      <c r="G43" s="4" t="s">
        <v>0</v>
      </c>
      <c r="H43" s="75"/>
      <c r="U43" s="45"/>
      <c r="V43" s="20"/>
      <c r="W43" s="20"/>
      <c r="X43" s="78"/>
    </row>
    <row r="44" spans="1:24" ht="12.75">
      <c r="A44" s="45"/>
      <c r="B44" s="62"/>
      <c r="C44" s="7"/>
      <c r="D44" s="78"/>
      <c r="E44" s="31"/>
      <c r="J44" s="23"/>
      <c r="U44" s="45"/>
      <c r="V44" s="20"/>
      <c r="W44" s="20"/>
      <c r="X44" s="78"/>
    </row>
    <row r="45" spans="1:29" ht="12.75">
      <c r="A45" s="46" t="s">
        <v>16</v>
      </c>
      <c r="B45" s="22" t="str">
        <f>IF(ISBLANK(LOOKUP(A45,$A$12:$B$27)),"bye",LOOKUP(A45,$A$12:$B$27))</f>
        <v>Team L</v>
      </c>
      <c r="C45" s="4" t="s">
        <v>0</v>
      </c>
      <c r="D45" s="75"/>
      <c r="E45" s="31"/>
      <c r="J45" s="23"/>
      <c r="U45" s="45"/>
      <c r="V45" s="20"/>
      <c r="W45" s="20"/>
      <c r="X45" s="78"/>
      <c r="Y45" s="8"/>
      <c r="Z45" s="8"/>
      <c r="AA45" s="8"/>
      <c r="AB45" s="8"/>
      <c r="AC45" s="8"/>
    </row>
    <row r="46" spans="1:29" ht="12.75">
      <c r="A46" s="31"/>
      <c r="E46" s="31"/>
      <c r="J46" s="23"/>
      <c r="U46" s="45"/>
      <c r="V46" s="62"/>
      <c r="W46" s="20"/>
      <c r="X46" s="78"/>
      <c r="Y46" s="8"/>
      <c r="Z46" s="8"/>
      <c r="AA46" s="8"/>
      <c r="AB46" s="8"/>
      <c r="AC46" s="8"/>
    </row>
    <row r="47" spans="1:29" ht="12.75">
      <c r="A47" s="44" t="s">
        <v>6</v>
      </c>
      <c r="B47" s="19" t="str">
        <f>IF(ISBLANK(LOOKUP(A47,$A$12:$B$27)),"bye",LOOKUP(A47,$A$12:$B$27))</f>
        <v>Team B</v>
      </c>
      <c r="C47" s="3" t="s">
        <v>0</v>
      </c>
      <c r="D47" s="86">
        <f>IF(AND($B$47="bye",$B$49="bye"),"",IF(OR($B$47="bye",$B$49="bye"),"",MAX($D$30:$D46)+1))</f>
        <v>5</v>
      </c>
      <c r="E47" s="31"/>
      <c r="J47" s="23"/>
      <c r="U47" s="45"/>
      <c r="V47" s="20"/>
      <c r="W47" s="20"/>
      <c r="X47" s="78"/>
      <c r="Y47" s="8"/>
      <c r="Z47" s="8"/>
      <c r="AA47" s="8"/>
      <c r="AB47" s="8"/>
      <c r="AC47" s="8"/>
    </row>
    <row r="48" spans="1:29" ht="12.75">
      <c r="A48" s="45"/>
      <c r="B48" s="62"/>
      <c r="C48" s="7"/>
      <c r="D48" s="78"/>
      <c r="E48" s="31"/>
      <c r="J48" s="23"/>
      <c r="U48" s="31"/>
      <c r="X48" s="78"/>
      <c r="Y48" s="8"/>
      <c r="Z48" s="8"/>
      <c r="AA48" s="8"/>
      <c r="AB48" s="8"/>
      <c r="AC48" s="8"/>
    </row>
    <row r="49" spans="1:31" ht="12.75">
      <c r="A49" s="46" t="s">
        <v>19</v>
      </c>
      <c r="B49" s="22" t="str">
        <f>IF(ISBLANK(LOOKUP(A49,$A$12:$B$27)),"bye",LOOKUP(A49,$A$12:$B$27))</f>
        <v>Team O</v>
      </c>
      <c r="C49" s="4" t="s">
        <v>0</v>
      </c>
      <c r="D49" s="75"/>
      <c r="E49" s="44" t="str">
        <f>IF(AND($B$47="bye",$B$49="bye"),"",IF($B$47="bye",$A$49,IF($B$49="bye",$A$47,"W"&amp;$D$47)))</f>
        <v>W5</v>
      </c>
      <c r="F49" s="19" t="str">
        <f>IF($B$47="bye",$B$49,IF($B$49="bye",$B$47,IF(AND(OR(ISBLANK($C$47),$C$47="__"),OR(ISBLANK($C$49),$C$49="__")),"Winner "&amp;$D$47,IF($C$47&gt;$C$49,$B$47,$B$49))))</f>
        <v>Winner 5</v>
      </c>
      <c r="G49" s="3" t="s">
        <v>0</v>
      </c>
      <c r="H49" s="86">
        <f>IF(AND($F$49="bye",$F$51="bye"),"",IF(OR($F$49="bye",$F$51="bye"),"",MAX($A$2:G$2,$H$30:$H48)+1))</f>
        <v>11</v>
      </c>
      <c r="U49" s="31"/>
      <c r="X49" s="78"/>
      <c r="Y49" s="8"/>
      <c r="Z49" s="8"/>
      <c r="AA49" s="8"/>
      <c r="AB49" s="8"/>
      <c r="AC49" s="8"/>
      <c r="AE49" s="31" t="str">
        <f>IF(AG$3=0,"","DAY "&amp;TEXT(AG$3,"0"))</f>
        <v>DAY 8</v>
      </c>
    </row>
    <row r="50" spans="1:29" ht="12.75">
      <c r="A50" s="31"/>
      <c r="E50" s="45"/>
      <c r="F50" s="62"/>
      <c r="G50" s="20"/>
      <c r="H50" s="78"/>
      <c r="U50" s="31"/>
      <c r="X50" s="78"/>
      <c r="Y50" s="8"/>
      <c r="Z50" s="8"/>
      <c r="AA50" s="8"/>
      <c r="AB50" s="8"/>
      <c r="AC50" s="8"/>
    </row>
    <row r="51" spans="1:33" ht="12.75">
      <c r="A51" s="44" t="s">
        <v>11</v>
      </c>
      <c r="B51" s="19" t="str">
        <f>IF(ISBLANK(LOOKUP(A51,$A$12:$B$27)),"bye",LOOKUP(A51,$A$12:$B$27))</f>
        <v>Team G</v>
      </c>
      <c r="C51" s="3" t="s">
        <v>0</v>
      </c>
      <c r="D51" s="86">
        <f>IF(AND($B$51="bye",$B$53="bye"),"",IF(OR($B$51="bye",$B$53="bye"),"",MAX($D$30:$D50)+1))</f>
        <v>6</v>
      </c>
      <c r="E51" s="46" t="str">
        <f>IF(AND($B$51="bye",$B$53="bye"),"",IF($B$51="bye",$A$53,IF($B$53="bye",$A$51,"W"&amp;$D$51)))</f>
        <v>W6</v>
      </c>
      <c r="F51" s="22" t="str">
        <f>IF($B$51="bye",$B$53,IF($B$53="bye",$B$51,IF(AND(OR(ISBLANK($C$51),$C$51="__"),OR(ISBLANK($C$53),$C$53="__")),"Winner "&amp;$D$51,IF($C$51&gt;$C$53,$B$51,$B$53))))</f>
        <v>Winner 6</v>
      </c>
      <c r="G51" s="4" t="s">
        <v>0</v>
      </c>
      <c r="H51" s="75"/>
      <c r="I51" s="19"/>
      <c r="J51" s="19"/>
      <c r="K51" s="19"/>
      <c r="L51" s="19"/>
      <c r="M51" s="44" t="str">
        <f>IF(AND($F$49="bye",$F$51="bye"),"",IF($F$49="bye",$E$51,IF($F$51="bye",$E$49,"W"&amp;$H$49)))</f>
        <v>W11</v>
      </c>
      <c r="N51" s="19" t="str">
        <f>IF($F$49="bye",$F$51,IF($F$51="bye",$F$49,IF(AND(OR(ISBLANK($G$49),$G$49="__"),OR(ISBLANK($G$51),$G$51="__")),"Winner "&amp;$H$49,IF($G$49&gt;$G$51,$F$49,$F$51))))</f>
        <v>Winner 11</v>
      </c>
      <c r="O51" s="3" t="s">
        <v>0</v>
      </c>
      <c r="P51" s="86">
        <f>IF(OR(N51="bye",N57="bye"),"",MAX($A$2:O$2,P$30:P50)+1)</f>
        <v>22</v>
      </c>
      <c r="Q51" s="22"/>
      <c r="R51" s="22"/>
      <c r="S51" s="22"/>
      <c r="T51" s="22"/>
      <c r="U51" s="46" t="str">
        <f>IF(AND($N$51="bye",$N$57="bye"),"",IF($N$51="bye",$M$57,IF($N$57="bye",$M$51,"W"&amp;$P$51)))</f>
        <v>W22</v>
      </c>
      <c r="V51" s="22" t="str">
        <f>IF($N$51="bye",$N$57,IF($N$57="bye",$N$51,IF(AND(OR(ISBLANK($O$51),$O$51="__"),OR(ISBLANK($O$57),$O$57="__")),"Winner "&amp;$P$51,IF($O$51&gt;$O$57,$N$51,$N$57))))</f>
        <v>Winner 22</v>
      </c>
      <c r="W51" s="4" t="s">
        <v>0</v>
      </c>
      <c r="X51" s="75"/>
      <c r="Y51" s="19"/>
      <c r="Z51" s="19"/>
      <c r="AA51" s="19"/>
      <c r="AB51" s="27"/>
      <c r="AC51" s="19"/>
      <c r="AD51" s="44" t="str">
        <f>IF(V$41="bye",U$51,IF(V$51="bye",U$41,"W"&amp;X$41))</f>
        <v>W27</v>
      </c>
      <c r="AE51" s="19" t="str">
        <f>IF(V41="bye",V51,IF(V51="bye",V41,IF(AND(OR(ISBLANK(W41),W41="__"),OR(ISBLANK(W51),W51="__")),"Winner "&amp;X41,IF(W41&gt;W51,V41,V51))))</f>
        <v>Winner 27</v>
      </c>
      <c r="AF51" s="3" t="s">
        <v>0</v>
      </c>
      <c r="AG51" s="86">
        <f>IF(OR(AE51="bye",AE54="bye"),"",MAX($A$2:AF$2,AG$30:AG50)+1)</f>
        <v>30</v>
      </c>
    </row>
    <row r="52" spans="1:33" ht="12.75">
      <c r="A52" s="45"/>
      <c r="B52" s="62"/>
      <c r="C52" s="7"/>
      <c r="D52" s="78"/>
      <c r="E52" s="31"/>
      <c r="I52" s="20"/>
      <c r="J52" s="20"/>
      <c r="K52" s="20"/>
      <c r="L52" s="20"/>
      <c r="M52" s="45"/>
      <c r="N52" s="20"/>
      <c r="O52" s="20"/>
      <c r="P52" s="78"/>
      <c r="U52" s="45"/>
      <c r="V52" s="20"/>
      <c r="W52" s="20"/>
      <c r="Y52" s="8"/>
      <c r="Z52" s="8"/>
      <c r="AA52" s="8"/>
      <c r="AB52" s="24"/>
      <c r="AC52" s="20"/>
      <c r="AD52" s="45"/>
      <c r="AE52" s="62"/>
      <c r="AF52" s="7"/>
      <c r="AG52" s="78"/>
    </row>
    <row r="53" spans="1:34" ht="12.75">
      <c r="A53" s="46" t="s">
        <v>15</v>
      </c>
      <c r="B53" s="22" t="str">
        <f>IF(ISBLANK(LOOKUP(A53,$A$12:$B$27)),"bye",LOOKUP(A53,$A$12:$B$27))</f>
        <v>Team J</v>
      </c>
      <c r="C53" s="4" t="s">
        <v>0</v>
      </c>
      <c r="D53" s="75"/>
      <c r="E53" s="31"/>
      <c r="I53" s="20"/>
      <c r="J53" s="20"/>
      <c r="K53" s="20"/>
      <c r="L53" s="20"/>
      <c r="M53" s="45"/>
      <c r="N53" s="20"/>
      <c r="O53" s="20"/>
      <c r="P53" s="78"/>
      <c r="U53" s="45"/>
      <c r="V53" s="20"/>
      <c r="W53" s="20"/>
      <c r="Y53" s="8"/>
      <c r="Z53" s="8"/>
      <c r="AA53" s="8"/>
      <c r="AB53" s="24"/>
      <c r="AC53" s="8"/>
      <c r="AD53" s="46" t="str">
        <f>IF($Z$75="bye",$Y$77,IF($Z$77="bye",$Y$75,"W"&amp;$AB$75))</f>
        <v>W29</v>
      </c>
      <c r="AE53" s="22" t="str">
        <f>IF(B75="bye",B77,IF(B77="bye",B75,IF(AND(OR(ISBLANK(AA75),AA75="__"),OR(ISBLANK(AA77),AA77="__")),"Winner "&amp;AB75,IF(AA75&gt;AA77,B75,B77))))</f>
        <v>Winner 29</v>
      </c>
      <c r="AF53" s="4" t="s">
        <v>0</v>
      </c>
      <c r="AG53" s="75"/>
      <c r="AH53" s="28"/>
    </row>
    <row r="54" spans="1:34" ht="12.75">
      <c r="A54" s="31"/>
      <c r="E54" s="31"/>
      <c r="I54" s="20"/>
      <c r="J54" s="20"/>
      <c r="K54" s="20"/>
      <c r="L54" s="20"/>
      <c r="M54" s="45"/>
      <c r="N54" s="62"/>
      <c r="O54" s="20"/>
      <c r="P54" s="78"/>
      <c r="U54" s="45"/>
      <c r="V54" s="20"/>
      <c r="W54" s="20"/>
      <c r="Y54" s="8"/>
      <c r="Z54" s="8"/>
      <c r="AA54" s="8"/>
      <c r="AB54" s="24"/>
      <c r="AC54" s="24"/>
      <c r="AD54" s="31"/>
      <c r="AH54" s="33"/>
    </row>
    <row r="55" spans="1:34" ht="12.75">
      <c r="A55" s="44" t="s">
        <v>7</v>
      </c>
      <c r="B55" s="19" t="str">
        <f>IF(ISBLANK(LOOKUP(A55,$A$12:$B$27)),"bye",LOOKUP(A55,$A$12:$B$27))</f>
        <v>Team C</v>
      </c>
      <c r="C55" s="3" t="s">
        <v>0</v>
      </c>
      <c r="D55" s="86">
        <f>IF(AND($B$55="bye",$B$57="bye"),"",IF(OR($B$55="bye",$B$57="bye"),"",MAX($D$30:$D54)+1))</f>
        <v>7</v>
      </c>
      <c r="E55" s="31"/>
      <c r="I55" s="20"/>
      <c r="J55" s="20"/>
      <c r="K55" s="20"/>
      <c r="L55" s="20"/>
      <c r="M55" s="45"/>
      <c r="N55" s="20"/>
      <c r="O55" s="20"/>
      <c r="P55" s="78"/>
      <c r="U55" s="45"/>
      <c r="V55" s="20"/>
      <c r="W55" s="20"/>
      <c r="Y55" s="8"/>
      <c r="Z55" s="8"/>
      <c r="AA55" s="8"/>
      <c r="AB55" s="24"/>
      <c r="AC55" s="24"/>
      <c r="AD55" s="31"/>
      <c r="AH55" s="33"/>
    </row>
    <row r="56" spans="1:34" ht="12.75">
      <c r="A56" s="45"/>
      <c r="B56" s="62"/>
      <c r="C56" s="7"/>
      <c r="D56" s="78"/>
      <c r="E56" s="31"/>
      <c r="I56" s="20"/>
      <c r="J56" s="20"/>
      <c r="K56" s="20"/>
      <c r="L56" s="20"/>
      <c r="M56" s="45"/>
      <c r="N56" s="20"/>
      <c r="O56" s="20"/>
      <c r="P56" s="78"/>
      <c r="U56" s="45"/>
      <c r="V56" s="20"/>
      <c r="W56" s="20"/>
      <c r="Y56" s="8"/>
      <c r="Z56" s="8"/>
      <c r="AA56" s="8"/>
      <c r="AB56" s="24"/>
      <c r="AC56" s="24"/>
      <c r="AD56" s="31"/>
      <c r="AH56" s="33"/>
    </row>
    <row r="57" spans="1:34" ht="12.75">
      <c r="A57" s="46" t="s">
        <v>18</v>
      </c>
      <c r="B57" s="22" t="str">
        <f>IF(ISBLANK(LOOKUP(A57,$A$12:$B$27)),"bye",LOOKUP(A57,$A$12:$B$27))</f>
        <v>Team N</v>
      </c>
      <c r="C57" s="4" t="s">
        <v>0</v>
      </c>
      <c r="D57" s="75"/>
      <c r="E57" s="44" t="str">
        <f>IF(AND($B$55="bye",$B$57="bye"),"",IF($B$55="bye",$A$57,IF($B$57="bye",$A$55,"W"&amp;$D$55)))</f>
        <v>W7</v>
      </c>
      <c r="F57" s="19" t="str">
        <f>IF($B$55="bye",$B$57,IF($B$57="bye",$B$55,IF(AND(OR(ISBLANK($C$55),$C$55="__"),OR(ISBLANK($C$57),$C$57="__")),"Winner "&amp;$D$55,IF($C$55&gt;$C$57,$B$55,$B$57))))</f>
        <v>Winner 7</v>
      </c>
      <c r="G57" s="3" t="s">
        <v>0</v>
      </c>
      <c r="H57" s="86">
        <f>IF(AND($F$57="bye",$F$59="bye"),"",IF(OR($F$57="bye",$F$59="bye"),"",MAX($A$2:G$2,$H$30:$H56)+1))</f>
        <v>12</v>
      </c>
      <c r="I57" s="22"/>
      <c r="J57" s="22"/>
      <c r="K57" s="22"/>
      <c r="L57" s="22"/>
      <c r="M57" s="46" t="str">
        <f>IF(AND($F$57="bye",$F$59="bye"),"",IF($F$57="bye",$E$59,IF($F$59="bye",$E$57,"W"&amp;$H$57)))</f>
        <v>W12</v>
      </c>
      <c r="N57" s="22" t="str">
        <f>IF($F$57="bye",$F$59,IF($F$59="bye",$F$57,IF(AND(OR(ISBLANK($G$57),$G$57="__"),OR(ISBLANK($G$59),$G$59="__")),"Winner "&amp;$H$57,IF($G$57&gt;$G$59,$F$57,$F$59))))</f>
        <v>Winner 12</v>
      </c>
      <c r="O57" s="4" t="s">
        <v>0</v>
      </c>
      <c r="P57" s="75"/>
      <c r="U57" s="45"/>
      <c r="V57" s="20"/>
      <c r="W57" s="20"/>
      <c r="Y57" s="8"/>
      <c r="Z57" s="8"/>
      <c r="AA57" s="8"/>
      <c r="AB57" s="24"/>
      <c r="AC57" s="24"/>
      <c r="AD57" s="31"/>
      <c r="AH57" s="33"/>
    </row>
    <row r="58" spans="1:34" ht="12.75">
      <c r="A58" s="31"/>
      <c r="E58" s="45"/>
      <c r="F58" s="62"/>
      <c r="G58" s="20"/>
      <c r="H58" s="78"/>
      <c r="M58" s="31"/>
      <c r="U58" s="45"/>
      <c r="V58" s="20"/>
      <c r="W58" s="20"/>
      <c r="AB58" s="24"/>
      <c r="AC58" s="24"/>
      <c r="AD58" s="31"/>
      <c r="AH58" s="33"/>
    </row>
    <row r="59" spans="1:34" ht="12.75">
      <c r="A59" s="44" t="s">
        <v>10</v>
      </c>
      <c r="B59" s="19" t="str">
        <f>IF(ISBLANK(LOOKUP(A59,$A$12:$B$27)),"bye",LOOKUP(A59,$A$12:$B$27))</f>
        <v>Team F</v>
      </c>
      <c r="C59" s="3" t="s">
        <v>0</v>
      </c>
      <c r="D59" s="86">
        <f>IF(AND($B$59="bye",$B$61="bye"),"",IF(OR($B$59="bye",$B$61="bye"),"",MAX($D$30:$D58)+1))</f>
        <v>8</v>
      </c>
      <c r="E59" s="46" t="str">
        <f>IF(AND($B$59="bye",$B$61="bye"),"",IF($B$59="bye",$A$61,IF($B$61="bye",$A$59,"W"&amp;$D$59)))</f>
        <v>W8</v>
      </c>
      <c r="F59" s="22" t="str">
        <f>IF($B$59="bye",$B$61,IF($B$61="bye",$B$59,IF(AND(OR(ISBLANK($C$59),$C$59="__"),OR(ISBLANK($C$61),$C$61="__")),"Winner "&amp;$D$59,IF($C$59&gt;$C$61,$B$59,$B$61))))</f>
        <v>Winner 8</v>
      </c>
      <c r="G59" s="4" t="s">
        <v>0</v>
      </c>
      <c r="H59" s="75"/>
      <c r="M59" s="31"/>
      <c r="U59" s="45"/>
      <c r="V59" s="20"/>
      <c r="W59" s="20"/>
      <c r="AB59" s="24"/>
      <c r="AC59" s="24"/>
      <c r="AD59" s="31"/>
      <c r="AH59" s="33"/>
    </row>
    <row r="60" spans="1:34" ht="12.75">
      <c r="A60" s="45"/>
      <c r="B60" s="62"/>
      <c r="C60" s="7"/>
      <c r="D60" s="78"/>
      <c r="E60" s="45"/>
      <c r="F60" s="20"/>
      <c r="G60" s="7"/>
      <c r="H60" s="38"/>
      <c r="M60" s="31"/>
      <c r="U60" s="45"/>
      <c r="V60" s="20"/>
      <c r="W60" s="20"/>
      <c r="AB60" s="24"/>
      <c r="AC60" s="24"/>
      <c r="AD60" s="31"/>
      <c r="AH60" s="33"/>
    </row>
    <row r="61" spans="1:34" ht="12.75">
      <c r="A61" s="46" t="s">
        <v>14</v>
      </c>
      <c r="B61" s="22" t="str">
        <f>IF(ISBLANK(LOOKUP(A61,$A$12:$B$27)),"bye",LOOKUP(A61,$A$12:$B$27))</f>
        <v>Team K</v>
      </c>
      <c r="C61" s="4" t="s">
        <v>0</v>
      </c>
      <c r="D61" s="75"/>
      <c r="E61" s="45"/>
      <c r="F61" s="20"/>
      <c r="G61" s="7"/>
      <c r="H61" s="38"/>
      <c r="M61" s="31"/>
      <c r="U61" s="45"/>
      <c r="V61" s="20"/>
      <c r="W61" s="20"/>
      <c r="AB61" s="24"/>
      <c r="AC61" s="24"/>
      <c r="AD61" s="31"/>
      <c r="AH61" s="33"/>
    </row>
    <row r="62" spans="2:35" ht="13.5" thickBot="1">
      <c r="B62" s="20"/>
      <c r="C62" s="7"/>
      <c r="D62" s="8"/>
      <c r="E62" s="47"/>
      <c r="F62" s="40"/>
      <c r="G62" s="41"/>
      <c r="H62" s="42"/>
      <c r="I62" s="40"/>
      <c r="J62" s="40"/>
      <c r="K62" s="40"/>
      <c r="L62" s="40"/>
      <c r="M62" s="47"/>
      <c r="N62" s="40"/>
      <c r="O62" s="40"/>
      <c r="P62" s="40"/>
      <c r="Q62" s="40"/>
      <c r="R62" s="40"/>
      <c r="S62" s="40"/>
      <c r="T62" s="40"/>
      <c r="U62" s="47"/>
      <c r="V62" s="40"/>
      <c r="W62" s="40"/>
      <c r="X62" s="40"/>
      <c r="Y62" s="40"/>
      <c r="Z62" s="40"/>
      <c r="AA62" s="40"/>
      <c r="AB62" s="48"/>
      <c r="AC62" s="48"/>
      <c r="AD62" s="47"/>
      <c r="AE62" s="40"/>
      <c r="AF62" s="40"/>
      <c r="AG62" s="40"/>
      <c r="AH62" s="33"/>
      <c r="AI62" s="22" t="str">
        <f>IF(AE51="bye",AE53,IF(AE53="bye",AE51,IF(AND(OR(ISBLANK(AF51),AF51="__"),OR(ISBLANK(AF53),AF53="__")),"Winner "&amp;AG51&amp;"/"&amp;AG67,IF(AF51&gt;AF53,AE51,IF(AND(OR(ISBLANK(AF67),AF67="__"),OR(ISBLANK(AF69),AF69="__")),"Winner "&amp;AG67,IF(AF67&gt;AF69,AE67,AE69))))))</f>
        <v>Winner 30/31</v>
      </c>
    </row>
    <row r="63" spans="1:35" ht="12.75">
      <c r="A63"/>
      <c r="B63"/>
      <c r="E63" s="31"/>
      <c r="F63" s="31" t="str">
        <f>IF(H$3=0,"","DAY "&amp;TEXT(H$3,"0"))</f>
        <v>DAY 2</v>
      </c>
      <c r="G63" s="31"/>
      <c r="H63" s="31"/>
      <c r="I63" s="31"/>
      <c r="J63" s="31" t="str">
        <f>IF(L$3=0,"","DAY "&amp;TEXT(L$3,"0"))</f>
        <v>DAY 3</v>
      </c>
      <c r="K63" s="31"/>
      <c r="L63" s="31"/>
      <c r="M63" s="31"/>
      <c r="N63" s="31" t="str">
        <f>IF(P$3=0,"","DAY "&amp;TEXT(P$3,"0"))</f>
        <v>DAY 4</v>
      </c>
      <c r="O63" s="31"/>
      <c r="P63" s="31"/>
      <c r="Q63" s="31"/>
      <c r="R63" s="31" t="str">
        <f>IF(T$3=0,"","DAY "&amp;TEXT(T$3,"0"))</f>
        <v>DAY 5</v>
      </c>
      <c r="S63" s="31"/>
      <c r="T63" s="31"/>
      <c r="U63" s="31"/>
      <c r="V63" s="31" t="str">
        <f>IF(X$3=0,"","DAY "&amp;TEXT(X$3,"0"))</f>
        <v>DAY 6</v>
      </c>
      <c r="W63" s="31"/>
      <c r="X63" s="31"/>
      <c r="Y63" s="31"/>
      <c r="Z63" s="31" t="str">
        <f>IF(AB$3=0,"","DAY "&amp;TEXT(AB$3,"0"))</f>
        <v>DAY 7</v>
      </c>
      <c r="AB63" s="24"/>
      <c r="AC63" s="24"/>
      <c r="AD63" s="31"/>
      <c r="AE63" s="31" t="str">
        <f>IF(AG$3=0,"","DAY "&amp;TEXT(AG$3+1,"0"))</f>
        <v>DAY 9</v>
      </c>
      <c r="AH63" s="33"/>
      <c r="AI63" s="18" t="s">
        <v>21</v>
      </c>
    </row>
    <row r="64" spans="1:34" ht="12.75">
      <c r="A64"/>
      <c r="B64"/>
      <c r="E64" s="31"/>
      <c r="M64" s="31"/>
      <c r="U64" s="45"/>
      <c r="V64" s="20"/>
      <c r="W64" s="20"/>
      <c r="AB64" s="24"/>
      <c r="AC64" s="24"/>
      <c r="AD64" s="31"/>
      <c r="AE64" s="31"/>
      <c r="AH64" s="33"/>
    </row>
    <row r="65" spans="1:34" ht="12.75">
      <c r="A65"/>
      <c r="B65"/>
      <c r="E65" s="31"/>
      <c r="I65" s="44" t="str">
        <f>IF($F$41="bye","",IF($F$43="bye","","L"&amp;$H$41))</f>
        <v>L10</v>
      </c>
      <c r="J65" s="19" t="str">
        <f>IF($F$41="bye","bye",IF($F$43="bye","bye",IF(AND(OR(ISBLANK($G$41),$G$41="__"),OR(ISBLANK($G$43),$G$43="__")),"Loser "&amp;$H$41,IF($G$41&gt;$G$43,$F$43,$F$41))))</f>
        <v>Loser 10</v>
      </c>
      <c r="K65" s="3" t="s">
        <v>0</v>
      </c>
      <c r="L65" s="86">
        <f>IF(AND($J65="bye",$J67="bye"),"",IF(OR($J65="bye",$J67="bye"),"",MAX($A$2:$K$2,$L$30:$L63)+1))</f>
        <v>17</v>
      </c>
      <c r="M65" s="31"/>
      <c r="Q65" s="44" t="str">
        <f>IF(AND($N$51="bye",$N$57="bye"),"",IF($N$51="bye","",IF($N$57="bye","","L"&amp;$P$51)))</f>
        <v>L22</v>
      </c>
      <c r="R65" s="19" t="str">
        <f>IF($N$51="bye","bye",IF($N$57="bye","bye",IF(AND(OR(ISBLANK($O$51),$O$51="__"),OR(ISBLANK($O$57),$O$57="__")),"Loser "&amp;$P$51,IF($O$51&gt;$O$57,$N$57,$N$51))))</f>
        <v>Loser 22</v>
      </c>
      <c r="S65" s="3" t="s">
        <v>0</v>
      </c>
      <c r="T65" s="86">
        <f>IF(OR(R65="bye",R67="bye"),"",MAX($D$30:$D$84,$H$30:$H$88,$L$30:$L$88,$P$30:$P$87,$T$30:$T63)+1)</f>
        <v>25</v>
      </c>
      <c r="U65" s="45"/>
      <c r="V65" s="20"/>
      <c r="W65" s="20"/>
      <c r="Y65"/>
      <c r="Z65"/>
      <c r="AA65"/>
      <c r="AB65" s="24"/>
      <c r="AC65" s="24"/>
      <c r="AD65" s="31"/>
      <c r="AH65" s="33"/>
    </row>
    <row r="66" spans="1:34" ht="12.75">
      <c r="A66"/>
      <c r="B66"/>
      <c r="E66" s="44" t="str">
        <f>IF(AND($B$59="bye",$B$61="bye"),"",IF($B$59="bye","",IF($B$61="bye","","L"&amp;$D$59)))</f>
        <v>L8</v>
      </c>
      <c r="F66" s="19" t="str">
        <f>IF($B$59="bye","bye",IF($B$61="bye","bye",IF(AND(OR(ISBLANK($C$59),$C$59="__"),OR(ISBLANK($C$61),$C$61="__")),"Loser "&amp;$D$59,IF($C$59&gt;$C$61,$B$61,$B$59))))</f>
        <v>Loser 8</v>
      </c>
      <c r="G66" s="3" t="s">
        <v>0</v>
      </c>
      <c r="H66" s="86">
        <f>IF(AND($F$66="bye",$F$68="bye"),"",IF(OR($F$66="bye",$F$68="bye"),"",MAX($A$2:$G$2,$H$30:$H65)+1))</f>
        <v>13</v>
      </c>
      <c r="I66" s="45"/>
      <c r="J66" s="62"/>
      <c r="K66" s="7"/>
      <c r="L66" s="78"/>
      <c r="M66" s="31"/>
      <c r="Q66" s="45"/>
      <c r="R66" s="62"/>
      <c r="S66" s="20"/>
      <c r="T66" s="78"/>
      <c r="U66" s="45"/>
      <c r="V66" s="20"/>
      <c r="W66" s="20"/>
      <c r="Y66"/>
      <c r="Z66"/>
      <c r="AA66"/>
      <c r="AB66"/>
      <c r="AC66" s="29"/>
      <c r="AD66" s="31"/>
      <c r="AH66" s="33"/>
    </row>
    <row r="67" spans="1:34" ht="12.75">
      <c r="A67"/>
      <c r="B67"/>
      <c r="E67" s="45"/>
      <c r="F67" s="62"/>
      <c r="G67" s="7"/>
      <c r="H67" s="78"/>
      <c r="I67" s="46" t="str">
        <f>IF(AND($F$66="bye",$F$68="bye"),"",IF($F$66="bye",$E$68,IF($F$68="bye",$E$66,"W"&amp;$H$66)))</f>
        <v>W13</v>
      </c>
      <c r="J67" s="22" t="str">
        <f>IF($F$66="bye",$F$68,IF($F$68="bye",$F$66,IF(AND(OR(ISBLANK($G$66),$G$66="__"),OR(ISBLANK($G$68),$G$68="__")),"Winner "&amp;$H$66,IF($G$66&gt;$G$68,$F$66,$F$68))))</f>
        <v>Winner 13</v>
      </c>
      <c r="K67" s="4" t="s">
        <v>0</v>
      </c>
      <c r="L67" s="75"/>
      <c r="M67" s="44" t="str">
        <f>IF(AND($J$65="bye",$J$67="bye"),"",IF($J$65="bye",$I$67,IF($J$67="bye",$I$65,"W"&amp;$L$65)))</f>
        <v>W17</v>
      </c>
      <c r="N67" s="19" t="str">
        <f>IF($J$65="bye",$J$67,IF($J$67="bye",$J$65,IF(AND(OR(ISBLANK($K$65),$K$65="__"),OR(ISBLANK($K$67),$K$67="__")),"Winner "&amp;$L$65,IF($K$65&gt;$K$67,$J$65,$J$67))))</f>
        <v>Winner 17</v>
      </c>
      <c r="O67" s="3" t="s">
        <v>0</v>
      </c>
      <c r="P67" s="86">
        <f>IF(OR(N67="bye",N70="bye"),"",MAX($A$2:O$2,P$30:P66)+1)</f>
        <v>23</v>
      </c>
      <c r="Q67" s="46" t="str">
        <f>IF(AND($N$67="bye",$N$70="bye"),"",IF($N$67="bye",$M$70,IF($N$70="bye",$M$67,"W"&amp;$P$67)))</f>
        <v>W23</v>
      </c>
      <c r="R67" s="22" t="str">
        <f>IF($N$67="bye",$N$70,IF($N$70="bye",$N$67,IF(AND(OR(ISBLANK($O$67),$O$67="__"),OR(ISBLANK($O$70),$O$70="__")),"Winner "&amp;$P$67,IF($O$67&gt;$O$70,$N$67,$N$70))))</f>
        <v>Winner 23</v>
      </c>
      <c r="S67" s="4" t="s">
        <v>0</v>
      </c>
      <c r="T67" s="75"/>
      <c r="U67" s="44" t="str">
        <f>IF(AND($R$65="bye",$R$67="bye"),"",IF($R$65="bye",$Q$67,IF($R$67="bye",$Q$65,"W"&amp;$T$65)))</f>
        <v>W25</v>
      </c>
      <c r="V67" s="19" t="str">
        <f>IF($R$65="bye",$R$67,IF($R$67="bye",$R$65,IF(AND(OR(ISBLANK($S$65),$S$65="__"),OR(ISBLANK($S$67),$S$67="__")),"Winner "&amp;$T$65,IF($S$65&gt;$S$67,$R$65,$R$67))))</f>
        <v>Winner 25</v>
      </c>
      <c r="W67" s="3" t="s">
        <v>0</v>
      </c>
      <c r="X67" s="86">
        <f>IF(OR($V$67="bye",$V$75="bye"),"",MAX($A$2:W$2,X$30:X66)+1)</f>
        <v>28</v>
      </c>
      <c r="Y67"/>
      <c r="Z67"/>
      <c r="AA67"/>
      <c r="AB67"/>
      <c r="AC67" s="26"/>
      <c r="AD67" s="44" t="str">
        <f>AD51</f>
        <v>W27</v>
      </c>
      <c r="AE67" s="19" t="str">
        <f>AE51</f>
        <v>Winner 27</v>
      </c>
      <c r="AF67" s="3" t="s">
        <v>0</v>
      </c>
      <c r="AG67" s="86">
        <f>IF(OR(AE67="bye",AE70="bye"),"",MAX($A$2:AF$2,AG$30:AG66)+1)</f>
        <v>31</v>
      </c>
      <c r="AH67" s="35"/>
    </row>
    <row r="68" spans="1:33" ht="13.5" customHeight="1">
      <c r="A68"/>
      <c r="B68"/>
      <c r="E68" s="46" t="str">
        <f>IF(AND($B$55="bye",$B$57="bye"),"",IF($B$55="bye","",IF($B$57="bye","","L"&amp;$D$55)))</f>
        <v>L7</v>
      </c>
      <c r="F68" s="22" t="str">
        <f>IF($B$55="bye","bye",IF($B$57="bye","bye",IF(AND(OR(ISBLANK($C$55),$C$55="__"),OR(ISBLANK($C$57),$C$57="__")),"Loser "&amp;$D$55,IF($C$55&gt;$C$57,$B$57,$B$55))))</f>
        <v>Loser 7</v>
      </c>
      <c r="G68" s="4" t="s">
        <v>0</v>
      </c>
      <c r="H68" s="75"/>
      <c r="I68" s="31"/>
      <c r="L68" s="8"/>
      <c r="M68" s="45"/>
      <c r="N68" s="62"/>
      <c r="O68" s="20"/>
      <c r="P68" s="78"/>
      <c r="Q68" s="31"/>
      <c r="U68" s="31"/>
      <c r="X68" s="78"/>
      <c r="AC68" s="24"/>
      <c r="AD68" s="45"/>
      <c r="AE68" s="62"/>
      <c r="AF68" s="7"/>
      <c r="AG68" s="78"/>
    </row>
    <row r="69" spans="1:33" ht="12.75">
      <c r="A69"/>
      <c r="B69"/>
      <c r="E69" s="31"/>
      <c r="F69" s="20"/>
      <c r="G69" s="7"/>
      <c r="H69" s="8"/>
      <c r="I69" s="31"/>
      <c r="L69" s="8"/>
      <c r="M69" s="45"/>
      <c r="N69" s="62"/>
      <c r="O69" s="20"/>
      <c r="P69" s="78"/>
      <c r="Q69" s="31"/>
      <c r="U69" s="31"/>
      <c r="X69" s="78"/>
      <c r="AC69" s="24"/>
      <c r="AD69" s="46" t="str">
        <f>AD53</f>
        <v>W29</v>
      </c>
      <c r="AE69" s="22" t="str">
        <f>AE53</f>
        <v>Winner 29</v>
      </c>
      <c r="AF69" s="4" t="s">
        <v>0</v>
      </c>
      <c r="AG69" s="75"/>
    </row>
    <row r="70" spans="1:29" ht="12.75">
      <c r="A70"/>
      <c r="B70"/>
      <c r="E70" s="31"/>
      <c r="F70" s="20"/>
      <c r="G70" s="7"/>
      <c r="H70" s="8"/>
      <c r="I70" s="44" t="str">
        <f>IF($F$33="bye","",IF($F$35="bye","","L"&amp;$H$33))</f>
        <v>L9</v>
      </c>
      <c r="J70" s="19" t="str">
        <f>IF($F$33="bye","bye",IF($F$35="bye","bye",IF(AND(OR(ISBLANK($G$33),$G$33="__"),OR(ISBLANK($G$35),$G$35="__")),"Loser "&amp;$H$33,IF($G$33&gt;$G$35,$F$35,$F$33))))</f>
        <v>Loser 9</v>
      </c>
      <c r="K70" s="3" t="s">
        <v>0</v>
      </c>
      <c r="L70" s="86">
        <f>IF(AND($J70="bye",$J72="bye"),"",IF(OR($J70="bye",$J72="bye"),"",MAX($A$2:$K$2,$L$30:$L68)+1))</f>
        <v>18</v>
      </c>
      <c r="M70" s="46" t="str">
        <f>IF(AND($J$70="bye",$J$72="bye"),"",IF($J$70="bye",$I$72,IF($J$72="bye",$I$70,"W"&amp;$L$70)))</f>
        <v>W18</v>
      </c>
      <c r="N70" s="22" t="str">
        <f>IF($J$70="bye",$J$72,IF($J$72="bye",$J$70,IF(AND(OR(ISBLANK($K$70),$K$70="__"),OR(ISBLANK($K$72),$K$72="__")),"Winner "&amp;$L$70,IF($K$70&gt;$K$72,$J$70,$J$72))))</f>
        <v>Winner 18</v>
      </c>
      <c r="O70" s="4" t="s">
        <v>0</v>
      </c>
      <c r="P70" s="75"/>
      <c r="Q70" s="31"/>
      <c r="U70" s="31"/>
      <c r="X70" s="78"/>
      <c r="AC70" s="24"/>
    </row>
    <row r="71" spans="1:29" ht="12.75">
      <c r="A71"/>
      <c r="B71"/>
      <c r="C71" s="7"/>
      <c r="D71" s="8"/>
      <c r="E71" s="44" t="str">
        <f>IF(AND($B$51="bye",$B$53="bye"),"",IF($B$51="bye","",IF($B$53="bye","","L"&amp;$D$51)))</f>
        <v>L6</v>
      </c>
      <c r="F71" s="19" t="str">
        <f>IF($B$51="bye","bye",IF($B$53="bye","bye",IF(AND(OR(ISBLANK($C$51),$C$51="__"),OR(ISBLANK($C$53),$C$53="__")),"Loser "&amp;$D$51,IF($C$51&gt;$C$53,$B$53,$B$51))))</f>
        <v>Loser 6</v>
      </c>
      <c r="G71" s="3" t="s">
        <v>0</v>
      </c>
      <c r="H71" s="86">
        <f>IF(AND($F$71="bye",$F$73="bye"),"",IF(OR($F$71="bye",$F$73="bye"),"",MAX($A$2:$G$2,$H$30:$H70)+1))</f>
        <v>14</v>
      </c>
      <c r="I71" s="45"/>
      <c r="J71" s="62"/>
      <c r="K71" s="7"/>
      <c r="L71" s="78"/>
      <c r="M71" s="31"/>
      <c r="Q71" s="31"/>
      <c r="U71" s="31"/>
      <c r="V71" s="62"/>
      <c r="X71" s="78"/>
      <c r="AC71" s="24"/>
    </row>
    <row r="72" spans="1:33" ht="12.75">
      <c r="A72"/>
      <c r="B72"/>
      <c r="E72" s="45"/>
      <c r="F72" s="62"/>
      <c r="G72" s="7"/>
      <c r="H72" s="78"/>
      <c r="I72" s="46" t="str">
        <f>IF(AND($F$71="bye",$F$73="bye"),"",IF($F$71="bye",$E$73,IF($F$73="bye",$E$71,"W"&amp;$H$71)))</f>
        <v>W14</v>
      </c>
      <c r="J72" s="22" t="str">
        <f>IF($F$71="bye",$F$73,IF($F$73="bye",$F$71,IF(AND(OR(ISBLANK($G$71),$G$71="__"),OR(ISBLANK($G$73),$G$73="__")),"Winner "&amp;$H$71,IF($G$71&gt;$G$73,$F$71,$F$73))))</f>
        <v>Winner 14</v>
      </c>
      <c r="K72" s="4" t="s">
        <v>0</v>
      </c>
      <c r="L72" s="75"/>
      <c r="M72" s="31"/>
      <c r="Q72" s="31"/>
      <c r="U72" s="31"/>
      <c r="X72" s="78"/>
      <c r="AC72" s="24"/>
      <c r="AE72" s="34"/>
      <c r="AF72" s="34"/>
      <c r="AG72" s="34"/>
    </row>
    <row r="73" spans="1:33" ht="12.75">
      <c r="A73"/>
      <c r="B73"/>
      <c r="E73" s="46" t="str">
        <f>IF(AND($B$47="bye",$B$49="bye"),"",IF($B$47="bye","",IF($B$49="bye","","L"&amp;$D$47)))</f>
        <v>L5</v>
      </c>
      <c r="F73" s="22" t="str">
        <f>IF($B$47="bye","bye",IF($B$49="bye","bye",IF(AND(OR(ISBLANK($C$47),$C$47="__"),OR(ISBLANK($C$49),$C$49="__")),"Loser "&amp;$D$47,IF($C$47&gt;$C$49,$B$49,$B$47))))</f>
        <v>Loser 5</v>
      </c>
      <c r="G73" s="4" t="s">
        <v>0</v>
      </c>
      <c r="H73" s="75"/>
      <c r="I73" s="31"/>
      <c r="M73" s="31"/>
      <c r="Q73" s="31"/>
      <c r="U73" s="31"/>
      <c r="X73" s="78"/>
      <c r="AC73" s="24"/>
      <c r="AE73" s="34"/>
      <c r="AF73" s="34"/>
      <c r="AG73" s="34"/>
    </row>
    <row r="74" spans="1:33" ht="12.75">
      <c r="A74"/>
      <c r="B74"/>
      <c r="E74" s="31"/>
      <c r="I74" s="31"/>
      <c r="M74" s="31"/>
      <c r="Q74" s="31"/>
      <c r="U74" s="45"/>
      <c r="V74" s="20"/>
      <c r="W74" s="20"/>
      <c r="X74" s="78"/>
      <c r="AC74" s="33"/>
      <c r="AE74" s="34"/>
      <c r="AF74" s="34"/>
      <c r="AG74" s="34"/>
    </row>
    <row r="75" spans="1:33" ht="12.75">
      <c r="A75"/>
      <c r="B75"/>
      <c r="E75" s="31"/>
      <c r="I75" s="44" t="str">
        <f>IF($F$57="bye","",IF($F$59="bye","","L"&amp;$H$57))</f>
        <v>L12</v>
      </c>
      <c r="J75" s="19" t="str">
        <f>IF($F$57="bye","bye",IF($F$59="bye","bye",IF(AND(OR(ISBLANK($G$57),$G$57="__"),OR(ISBLANK($G$59),$G$59="__")),"Loser "&amp;$H$57,IF($G$57&gt;$G$59,$F$59,$F$57))))</f>
        <v>Loser 12</v>
      </c>
      <c r="K75" s="3" t="s">
        <v>0</v>
      </c>
      <c r="L75" s="86">
        <f>IF(AND($J75="bye",$J77="bye"),"",IF(OR($J75="bye",$J77="bye"),"",MAX($A$2:$K$2,$L$30:$L73)+1))</f>
        <v>19</v>
      </c>
      <c r="M75" s="31"/>
      <c r="Q75" s="44" t="str">
        <f>IF(AND($N$35="bye",$N$41="bye"),"",IF($N$35="bye","",IF($N$41="bye","","L"&amp;$P$35)))</f>
        <v>L21</v>
      </c>
      <c r="R75" s="19" t="str">
        <f>IF($N$35="bye","bye",IF($N$41="bye","bye",IF(AND(OR(ISBLANK($O$35),$O$35="__"),OR(ISBLANK($O$41),$O$41="__")),"Loser "&amp;$P$35,IF($O$35&gt;$O$41,$N$41,$N$35))))</f>
        <v>Loser 21</v>
      </c>
      <c r="S75" s="3" t="s">
        <v>0</v>
      </c>
      <c r="T75" s="86">
        <f>IF(OR(R75="bye",R77="bye"),"",MAX($D$30:$D$84,$H$30:$H$88,$L$30:$L$88,$P$30:$P$87,$T$30:$T74)+1)</f>
        <v>26</v>
      </c>
      <c r="U75" s="46" t="str">
        <f>IF(AND($R$75="bye",$R$77="bye"),"",IF($R$75="bye",$Q$77,IF($R$77="bye",$Q$75,"W"&amp;$T$75)))</f>
        <v>W26</v>
      </c>
      <c r="V75" s="22" t="str">
        <f>IF($R$75="bye",$R$77,IF($R$77="bye",$R$75,IF(AND(OR(ISBLANK($S$75),$S$75="__"),OR(ISBLANK($S$77),$S$77="__")),"Winner "&amp;$T$75,IF($S$75&gt;$S$77,$R$75,$R$77))))</f>
        <v>Winner 26</v>
      </c>
      <c r="W75" s="4" t="s">
        <v>0</v>
      </c>
      <c r="X75" s="75"/>
      <c r="Y75" s="44" t="str">
        <f>IF(AND($V$67="bye",$V$75="bye"),"",IF($V$67="bye",$U$75,IF($V$75="bye",$U$67,"W"&amp;$X$67)))</f>
        <v>W28</v>
      </c>
      <c r="Z75" s="19" t="str">
        <f>IF($V$67="bye",$V$75,IF($V$75="bye",$V$67,IF(AND(OR(ISBLANK($W$67),$W$67="__"),OR(ISBLANK($W$75),$W$75="__")),"Winner "&amp;$X$67,IF($W$67&gt;$W$75,$V$67,$V$75))))</f>
        <v>Winner 28</v>
      </c>
      <c r="AA75" s="3" t="s">
        <v>0</v>
      </c>
      <c r="AB75" s="86">
        <f>IF(OR($Z$75="bye",$Z$77="bye"),"",MAX($A$2:AA$2,AB$30:AB73)+1)</f>
        <v>29</v>
      </c>
      <c r="AC75" s="25"/>
      <c r="AE75" s="34"/>
      <c r="AF75" s="34"/>
      <c r="AG75" s="34"/>
    </row>
    <row r="76" spans="1:29" ht="12.75">
      <c r="A76"/>
      <c r="B76"/>
      <c r="E76" s="44" t="str">
        <f>IF(AND($B$43="bye",$B$45="bye"),"",IF($B$43="bye","",IF($B$45="bye","","L"&amp;$D$43)))</f>
        <v>L4</v>
      </c>
      <c r="F76" s="19" t="str">
        <f>IF($B$43="bye","bye",IF($B$45="bye","bye",IF(AND(OR(ISBLANK($C$43),$C$43="__"),OR(ISBLANK($C$45),$C$45="__")),"Loser "&amp;$D$43,IF($C$43&gt;$C$45,$B$45,$B$43))))</f>
        <v>Loser 4</v>
      </c>
      <c r="G76" s="3" t="s">
        <v>0</v>
      </c>
      <c r="H76" s="86">
        <f>IF(AND($F$76="bye",$F$78="bye"),"",IF(OR($F$76="bye",$F$78="bye"),"",MAX($A$2:$G$2,$H$30:$H75)+1))</f>
        <v>15</v>
      </c>
      <c r="I76" s="45"/>
      <c r="J76" s="62"/>
      <c r="K76" s="7"/>
      <c r="L76" s="78"/>
      <c r="M76" s="31"/>
      <c r="Q76" s="45"/>
      <c r="R76" s="62"/>
      <c r="S76" s="7"/>
      <c r="T76" s="78"/>
      <c r="Y76" s="45"/>
      <c r="Z76" s="62"/>
      <c r="AA76" s="20"/>
      <c r="AB76" s="78"/>
      <c r="AC76" s="8"/>
    </row>
    <row r="77" spans="1:29" ht="12.75">
      <c r="A77"/>
      <c r="B77"/>
      <c r="E77" s="45"/>
      <c r="F77" s="62"/>
      <c r="G77" s="7"/>
      <c r="H77" s="78"/>
      <c r="I77" s="46" t="str">
        <f>IF(AND($F$76="bye",$F$78="bye"),"",IF($F$76="bye",$E$78,IF($F$78="bye",$E$76,"W"&amp;$H$76)))</f>
        <v>W15</v>
      </c>
      <c r="J77" s="22" t="str">
        <f>IF($F$76="bye",$F$78,IF($F$78="bye",$F$76,IF(AND(OR(ISBLANK($G$76),$G$76="__"),OR(ISBLANK($G$78),$G$78="__")),"Winner "&amp;$H$76,IF($G$76&gt;$G$78,$F$76,$F$78))))</f>
        <v>Winner 15</v>
      </c>
      <c r="K77" s="4" t="s">
        <v>0</v>
      </c>
      <c r="L77" s="75"/>
      <c r="M77" s="44" t="str">
        <f>IF(AND($J$75="bye",$J$77="bye"),"",IF($J$75="bye",$I$77,IF($J$77="bye",$I$75,"W"&amp;$L$75)))</f>
        <v>W19</v>
      </c>
      <c r="N77" s="19" t="str">
        <f>IF($J$75="bye",$J$77,IF($J$77="bye",$J$75,IF(AND(OR(ISBLANK($K$75),$K$75="__"),OR(ISBLANK($K$77),$K$77="__")),"Winner "&amp;$L$75,IF($K$75&gt;$K$77,$J$75,$J$77))))</f>
        <v>Winner 19</v>
      </c>
      <c r="O77" s="3" t="s">
        <v>0</v>
      </c>
      <c r="P77" s="86">
        <f>IF(OR(N77="bye",N80="bye"),"",MAX($A$2:O$2,P$30:P76)+1)</f>
        <v>24</v>
      </c>
      <c r="Q77" s="46" t="str">
        <f>IF(AND($N$77="bye",$N$80="bye"),"",IF($N$77="bye",$M$80,IF($N$80="bye",$M$77,"W"&amp;$P$77)))</f>
        <v>W24</v>
      </c>
      <c r="R77" s="22" t="str">
        <f>IF($N$77="bye",$N$80,IF($N$80="bye",$N$77,IF(AND(OR(ISBLANK($O$77),$O$77="__"),OR(ISBLANK($O$80),$O$80="__")),"Winner "&amp;$P$77,IF($O$77&gt;$O$80,$N$77,$N$80))))</f>
        <v>Winner 24</v>
      </c>
      <c r="S77" s="4" t="s">
        <v>0</v>
      </c>
      <c r="T77" s="75"/>
      <c r="Y77" s="46" t="str">
        <f>IF(AND($V$41="bye",$V$51="bye"),"",IF($V$41="bye","",IF($V$51="bye","","L"&amp;$X$41)))</f>
        <v>L27</v>
      </c>
      <c r="Z77" s="22" t="str">
        <f>IF($V$41="bye","bye",IF($V$51="bye","bye",IF(AND(OR(ISBLANK($W$41),$W$41="__"),OR(ISBLANK($W$51),$W$51="__")),"Loser "&amp;$X$41,IF($W$41&gt;$W$51,$V$51,$V$41))))</f>
        <v>Loser 27</v>
      </c>
      <c r="AA77" s="4" t="s">
        <v>0</v>
      </c>
      <c r="AB77" s="75"/>
      <c r="AC77" s="8"/>
    </row>
    <row r="78" spans="1:29" ht="12.75">
      <c r="A78"/>
      <c r="B78"/>
      <c r="C78" s="18"/>
      <c r="E78" s="46" t="str">
        <f>IF(AND($B$39="bye",$B$41="bye"),"",IF($B$39="bye","",IF($B$41="bye","","L"&amp;$D$39)))</f>
        <v>L3</v>
      </c>
      <c r="F78" s="22" t="str">
        <f>IF($B$39="bye","bye",IF($B$41="bye","bye",IF(AND(OR(ISBLANK($C$39),$C$39="__"),OR(ISBLANK($C$41),$C$41="__")),"Loser "&amp;$D$39,IF($C$39&gt;$C$41,$B$41,$B$39))))</f>
        <v>Loser 3</v>
      </c>
      <c r="G78" s="4" t="s">
        <v>0</v>
      </c>
      <c r="H78" s="75"/>
      <c r="I78" s="31"/>
      <c r="L78" s="8"/>
      <c r="M78" s="45"/>
      <c r="N78" s="62"/>
      <c r="O78" s="20"/>
      <c r="P78" s="78"/>
      <c r="AC78" s="8"/>
    </row>
    <row r="79" spans="1:34" ht="12.75">
      <c r="A79"/>
      <c r="B79"/>
      <c r="C79" s="18"/>
      <c r="E79" s="31"/>
      <c r="F79" s="20"/>
      <c r="G79" s="7"/>
      <c r="H79" s="8"/>
      <c r="I79" s="31"/>
      <c r="L79" s="8"/>
      <c r="M79" s="45"/>
      <c r="N79" s="62"/>
      <c r="O79" s="20"/>
      <c r="P79" s="78"/>
      <c r="AD79" s="79" t="str">
        <f>"Game "&amp;$AG$67&amp;" is necessary only if "&amp;$AE$53&amp;" defeats "&amp;$AE$51&amp;" in Game "&amp;$AG$51&amp;"."</f>
        <v>Game 31 is necessary only if Winner 29 defeats Winner 27 in Game 30.</v>
      </c>
      <c r="AE79" s="80"/>
      <c r="AF79" s="80"/>
      <c r="AG79" s="80"/>
      <c r="AH79" s="81"/>
    </row>
    <row r="80" spans="1:34" ht="12.75">
      <c r="A80"/>
      <c r="B80"/>
      <c r="C80" s="18"/>
      <c r="E80" s="31"/>
      <c r="F80" s="20"/>
      <c r="G80" s="7"/>
      <c r="H80" s="8"/>
      <c r="I80" s="44" t="str">
        <f>IF($F$49="bye","",IF($F$51="bye","","L"&amp;$H$49))</f>
        <v>L11</v>
      </c>
      <c r="J80" s="19" t="str">
        <f>IF($F$49="bye","bye",IF($F$51="bye","bye",IF(AND(OR(ISBLANK($G$49),$G$49="__"),OR(ISBLANK($G$51),$G$51="__")),"Loser "&amp;$H$49,IF($G$49&gt;$G$51,$F$51,$F$49))))</f>
        <v>Loser 11</v>
      </c>
      <c r="K80" s="3" t="s">
        <v>0</v>
      </c>
      <c r="L80" s="86">
        <f>IF(AND($J80="bye",$J82="bye"),"",IF(OR($J80="bye",$J82="bye"),"",MAX($A$2:$K$2,$L$30:$L78)+1))</f>
        <v>20</v>
      </c>
      <c r="M80" s="46" t="str">
        <f>IF(AND($J$80="bye",$J$82="bye"),"",IF($J$80="bye",$I$82,IF($J$82="bye",$I$80,"W"&amp;$L$80)))</f>
        <v>W20</v>
      </c>
      <c r="N80" s="22" t="str">
        <f>IF($J$80="bye",$J$82,IF($J$82="bye",$J$80,IF(AND(OR(ISBLANK($K$80),$K$80="__"),OR(ISBLANK($K$82),$K$82="__")),"Winner "&amp;$L$80,IF($K$80&gt;$K$82,$J$80,$J$82))))</f>
        <v>Winner 20</v>
      </c>
      <c r="O80" s="4" t="s">
        <v>0</v>
      </c>
      <c r="P80" s="75"/>
      <c r="AD80" s="82"/>
      <c r="AE80" s="83"/>
      <c r="AF80" s="83"/>
      <c r="AG80" s="83"/>
      <c r="AH80" s="76"/>
    </row>
    <row r="81" spans="1:34" ht="12.75">
      <c r="A81" s="7"/>
      <c r="B81" s="20"/>
      <c r="C81" s="18"/>
      <c r="E81" s="44" t="str">
        <f>IF(AND($B$35="bye",$B$37="bye"),"",IF($B$35="bye","",IF($B$37="bye","","L"&amp;$D$35)))</f>
        <v>L2</v>
      </c>
      <c r="F81" s="19" t="str">
        <f>IF($B$35="bye","bye",IF($B$37="bye","bye",IF(AND(OR(ISBLANK($C$35),$C$35="__"),OR(ISBLANK($C$37),$C$37="__")),"Loser "&amp;$D$35,IF($C$35&gt;$C$37,$B$37,$B$35))))</f>
        <v>Loser 2</v>
      </c>
      <c r="G81" s="3" t="s">
        <v>0</v>
      </c>
      <c r="H81" s="86">
        <f>IF(AND($F$81="bye",$F$83="bye"),"",IF(OR($F$81="bye",$F$83="bye"),"",MAX($A$2:$G$2,$H$30:$H80)+1))</f>
        <v>16</v>
      </c>
      <c r="I81" s="45"/>
      <c r="J81" s="62"/>
      <c r="K81" s="7"/>
      <c r="L81" s="78"/>
      <c r="AD81" s="82"/>
      <c r="AE81" s="83"/>
      <c r="AF81" s="83"/>
      <c r="AG81" s="83"/>
      <c r="AH81" s="76"/>
    </row>
    <row r="82" spans="1:34" ht="12.75">
      <c r="A82" s="7"/>
      <c r="B82" s="20"/>
      <c r="C82" s="18"/>
      <c r="E82" s="45"/>
      <c r="F82" s="62"/>
      <c r="G82" s="7"/>
      <c r="H82" s="78"/>
      <c r="I82" s="46" t="str">
        <f>IF(AND($F$81="bye",$F$83="bye"),"",IF($F$81="bye",$E$83,IF($F$83="bye",$E$81,"W"&amp;$H$81)))</f>
        <v>W16</v>
      </c>
      <c r="J82" s="22" t="str">
        <f>IF($F$81="bye",$F$83,IF($F$83="bye",$F$81,IF(AND(OR(ISBLANK($G$81),$G$81="__"),OR(ISBLANK($G$83),$G$83="__")),"Winner "&amp;$H$81,IF($G$81&gt;$G$83,$F$81,$F$83))))</f>
        <v>Winner 16</v>
      </c>
      <c r="K82" s="4" t="s">
        <v>0</v>
      </c>
      <c r="L82" s="75"/>
      <c r="AD82" s="82"/>
      <c r="AE82" s="83"/>
      <c r="AF82" s="83"/>
      <c r="AG82" s="83"/>
      <c r="AH82" s="76"/>
    </row>
    <row r="83" spans="1:34" ht="12.75">
      <c r="A83" s="7"/>
      <c r="B83" s="20"/>
      <c r="C83" s="18"/>
      <c r="E83" s="46" t="str">
        <f>IF(AND($B$31="bye",$B$33="bye"),"",IF($B$31="bye","",IF($B$33="bye","","L"&amp;$D$31)))</f>
        <v>L1</v>
      </c>
      <c r="F83" s="22" t="str">
        <f>IF($B$31="bye","bye",IF($B$33="bye","bye",IF(AND(OR(ISBLANK($C$31),$C$31="__"),OR(ISBLANK($C$33),$C$33="__")),"Loser "&amp;$D$31,IF($C$31&gt;$C$33,$B$33,$B$31))))</f>
        <v>Loser 1</v>
      </c>
      <c r="G83" s="4" t="s">
        <v>0</v>
      </c>
      <c r="H83" s="75"/>
      <c r="R83" s="72" t="str">
        <f ca="1">"Updated on "&amp;TEXT(NOW(),"Dddd Mmmm Dd, yyyy at hh:mm AM/PM")</f>
        <v>Updated on Tuesday July 18, 2006 at 03:24 PM</v>
      </c>
      <c r="AD83" s="84"/>
      <c r="AE83" s="85"/>
      <c r="AF83" s="85"/>
      <c r="AG83" s="85"/>
      <c r="AH83" s="77"/>
    </row>
    <row r="84" spans="1:3" ht="12.75">
      <c r="A84" s="18"/>
      <c r="C84" s="18"/>
    </row>
    <row r="85" spans="1:28" ht="12.75">
      <c r="A85" s="7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7" spans="29:30" ht="12.75">
      <c r="AC97"/>
      <c r="AD97"/>
    </row>
    <row r="98" ht="12.75">
      <c r="AC98"/>
    </row>
    <row r="99" ht="12.75">
      <c r="AC99"/>
    </row>
    <row r="100" ht="12.75">
      <c r="AC100"/>
    </row>
    <row r="101" ht="12.75">
      <c r="AC101"/>
    </row>
  </sheetData>
  <mergeCells count="32">
    <mergeCell ref="P35:P41"/>
    <mergeCell ref="P51:P57"/>
    <mergeCell ref="P67:P70"/>
    <mergeCell ref="P77:P80"/>
    <mergeCell ref="T65:T67"/>
    <mergeCell ref="AG67:AG69"/>
    <mergeCell ref="AG51:AG53"/>
    <mergeCell ref="X67:X75"/>
    <mergeCell ref="X41:X51"/>
    <mergeCell ref="AB75:AB77"/>
    <mergeCell ref="T75:T77"/>
    <mergeCell ref="H71:H73"/>
    <mergeCell ref="H76:H78"/>
    <mergeCell ref="H81:H83"/>
    <mergeCell ref="L65:L67"/>
    <mergeCell ref="L70:L72"/>
    <mergeCell ref="L75:L77"/>
    <mergeCell ref="L80:L82"/>
    <mergeCell ref="H41:H43"/>
    <mergeCell ref="H49:H51"/>
    <mergeCell ref="H57:H59"/>
    <mergeCell ref="H66:H68"/>
    <mergeCell ref="AD79:AH83"/>
    <mergeCell ref="D31:D33"/>
    <mergeCell ref="D35:D37"/>
    <mergeCell ref="H33:H35"/>
    <mergeCell ref="D39:D41"/>
    <mergeCell ref="D43:D45"/>
    <mergeCell ref="D47:D49"/>
    <mergeCell ref="D51:D53"/>
    <mergeCell ref="D55:D57"/>
    <mergeCell ref="D59:D61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50" r:id="rId1"/>
  <headerFooter alignWithMargins="0">
    <oddHeader>&amp;C16-Team Double-Elimination</oddHeader>
    <oddFooter>&amp;Rjimdean@littleleague.ca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1"/>
  <sheetViews>
    <sheetView tabSelected="1" workbookViewId="0" topLeftCell="A46">
      <selection activeCell="B56" sqref="B56"/>
    </sheetView>
  </sheetViews>
  <sheetFormatPr defaultColWidth="9.140625" defaultRowHeight="12.75"/>
  <cols>
    <col min="1" max="1" width="5.7109375" style="5" customWidth="1"/>
    <col min="2" max="2" width="7.7109375" style="18" customWidth="1"/>
    <col min="3" max="3" width="3.00390625" style="5" customWidth="1"/>
    <col min="4" max="4" width="2.7109375" style="18" customWidth="1"/>
    <col min="5" max="5" width="3.8515625" style="18" customWidth="1"/>
    <col min="6" max="6" width="13.57421875" style="18" customWidth="1"/>
    <col min="7" max="8" width="3.00390625" style="18" customWidth="1"/>
    <col min="9" max="9" width="4.8515625" style="18" customWidth="1"/>
    <col min="10" max="10" width="9.421875" style="18" customWidth="1"/>
    <col min="11" max="12" width="3.00390625" style="18" customWidth="1"/>
    <col min="13" max="13" width="4.8515625" style="18" customWidth="1"/>
    <col min="14" max="14" width="9.421875" style="18" customWidth="1"/>
    <col min="15" max="16" width="3.00390625" style="18" customWidth="1"/>
    <col min="17" max="17" width="4.8515625" style="18" customWidth="1"/>
    <col min="18" max="18" width="9.421875" style="18" customWidth="1"/>
    <col min="19" max="20" width="3.00390625" style="18" customWidth="1"/>
    <col min="21" max="21" width="4.8515625" style="18" customWidth="1"/>
    <col min="22" max="22" width="9.421875" style="18" customWidth="1"/>
    <col min="23" max="24" width="3.00390625" style="18" customWidth="1"/>
    <col min="25" max="25" width="4.8515625" style="18" customWidth="1"/>
    <col min="26" max="26" width="9.421875" style="18" customWidth="1"/>
    <col min="27" max="28" width="3.00390625" style="18" customWidth="1"/>
    <col min="29" max="29" width="2.7109375" style="18" customWidth="1"/>
    <col min="30" max="30" width="4.8515625" style="18" customWidth="1"/>
    <col min="31" max="31" width="9.421875" style="18" customWidth="1"/>
    <col min="32" max="33" width="3.00390625" style="18" customWidth="1"/>
    <col min="34" max="34" width="2.7109375" style="18" customWidth="1"/>
    <col min="35" max="35" width="12.00390625" style="18" customWidth="1"/>
    <col min="36" max="16384" width="9.140625" style="18" customWidth="1"/>
  </cols>
  <sheetData>
    <row r="1" ht="12.75">
      <c r="A1" s="39" t="s">
        <v>45</v>
      </c>
    </row>
    <row r="2" spans="1:35" ht="12.75">
      <c r="A2" s="43"/>
      <c r="B2" s="43" t="s">
        <v>47</v>
      </c>
      <c r="C2" s="43"/>
      <c r="D2" s="43">
        <f>MAX(D31:D61)</f>
        <v>0</v>
      </c>
      <c r="E2" s="43"/>
      <c r="F2" s="43"/>
      <c r="G2" s="43"/>
      <c r="H2" s="43">
        <f>MAX(H31:H83)</f>
        <v>4</v>
      </c>
      <c r="I2" s="43"/>
      <c r="J2" s="43"/>
      <c r="K2" s="43"/>
      <c r="L2" s="43">
        <f>MAX(L31:L83)</f>
        <v>0</v>
      </c>
      <c r="M2" s="43"/>
      <c r="N2" s="43"/>
      <c r="O2" s="43"/>
      <c r="P2" s="43">
        <f>MAX(P31:P83)</f>
        <v>8</v>
      </c>
      <c r="Q2" s="43"/>
      <c r="R2" s="43"/>
      <c r="S2" s="43"/>
      <c r="T2" s="43">
        <f>MAX(T31:T83)</f>
        <v>10</v>
      </c>
      <c r="U2" s="43"/>
      <c r="V2" s="43"/>
      <c r="W2" s="43"/>
      <c r="X2" s="43">
        <f>MAX(X31:X83)</f>
        <v>12</v>
      </c>
      <c r="Y2" s="43"/>
      <c r="Z2" s="43"/>
      <c r="AA2" s="43"/>
      <c r="AB2" s="43">
        <f>MAX(AB31:AB83)</f>
        <v>13</v>
      </c>
      <c r="AC2" s="43"/>
      <c r="AD2" s="43"/>
      <c r="AE2" s="43"/>
      <c r="AF2" s="43"/>
      <c r="AG2" s="43">
        <f>MAX(AG31:AG85)</f>
        <v>15</v>
      </c>
      <c r="AH2" s="43"/>
      <c r="AI2" s="43"/>
    </row>
    <row r="3" spans="1:35" ht="12.75">
      <c r="A3" s="43"/>
      <c r="B3" s="43" t="s">
        <v>48</v>
      </c>
      <c r="C3" s="43"/>
      <c r="D3" s="43">
        <f>IF(D$2=0,0,MAX($A$3:C$3)+1)</f>
        <v>0</v>
      </c>
      <c r="E3" s="43"/>
      <c r="F3" s="43"/>
      <c r="G3" s="43"/>
      <c r="H3" s="43">
        <f>IF(H$2=0,0,MAX($A$3:G$3)+1)</f>
        <v>1</v>
      </c>
      <c r="I3" s="43"/>
      <c r="J3" s="43"/>
      <c r="K3" s="43"/>
      <c r="L3" s="43">
        <f>IF(L$2=0,0,MAX($A$3:K$3)+1)</f>
        <v>0</v>
      </c>
      <c r="M3" s="43"/>
      <c r="N3" s="43"/>
      <c r="O3" s="43"/>
      <c r="P3" s="43">
        <f>IF(P$2=0,0,MAX($A$3:O$3)+1)</f>
        <v>2</v>
      </c>
      <c r="Q3" s="43"/>
      <c r="R3" s="43"/>
      <c r="S3" s="43"/>
      <c r="T3" s="43">
        <f>IF(T$2=0,0,MAX($A$3:S$3)+1)</f>
        <v>3</v>
      </c>
      <c r="U3" s="43"/>
      <c r="V3" s="43"/>
      <c r="W3" s="43"/>
      <c r="X3" s="43">
        <f>IF(X$2=0,0,MAX($A$3:W$3)+1)</f>
        <v>4</v>
      </c>
      <c r="Y3" s="43"/>
      <c r="Z3" s="43"/>
      <c r="AA3" s="43"/>
      <c r="AB3" s="43">
        <f>IF(AB$2=0,0,MAX($A$3:AA$3)+1)</f>
        <v>5</v>
      </c>
      <c r="AC3" s="43"/>
      <c r="AD3" s="43"/>
      <c r="AE3" s="43"/>
      <c r="AF3" s="43"/>
      <c r="AG3" s="43">
        <f>IF(AG$2=0,0,MAX($A$3:AF$3)+1)</f>
        <v>6</v>
      </c>
      <c r="AH3" s="43"/>
      <c r="AI3" s="43"/>
    </row>
    <row r="4" spans="1:35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</row>
    <row r="5" spans="1:30" s="50" customFormat="1" ht="12.75">
      <c r="A5" s="43"/>
      <c r="B5" s="43"/>
      <c r="C5" s="43"/>
      <c r="D5" s="43"/>
      <c r="E5" s="43"/>
      <c r="F5" s="49" t="s">
        <v>1</v>
      </c>
      <c r="V5" s="43"/>
      <c r="W5" s="43"/>
      <c r="X5" s="43"/>
      <c r="Y5" s="43"/>
      <c r="Z5" s="43"/>
      <c r="AA5" s="43"/>
      <c r="AB5" s="43"/>
      <c r="AD5" s="43"/>
    </row>
    <row r="6" spans="1:30" s="50" customFormat="1" ht="12.75">
      <c r="A6" s="51"/>
      <c r="C6" s="51"/>
      <c r="F6" s="49"/>
      <c r="G6" s="52">
        <v>0</v>
      </c>
      <c r="H6" s="50" t="s">
        <v>22</v>
      </c>
      <c r="AD6" s="43"/>
    </row>
    <row r="7" spans="1:30" s="50" customFormat="1" ht="12.75">
      <c r="A7" s="51"/>
      <c r="C7" s="51"/>
      <c r="G7" s="52">
        <v>1</v>
      </c>
      <c r="H7" s="53" t="s">
        <v>46</v>
      </c>
      <c r="AD7" s="43"/>
    </row>
    <row r="8" spans="1:30" s="50" customFormat="1" ht="12.75">
      <c r="A8" s="51"/>
      <c r="C8" s="51"/>
      <c r="G8" s="52">
        <v>2</v>
      </c>
      <c r="H8" s="53" t="s">
        <v>2</v>
      </c>
      <c r="AD8" s="43"/>
    </row>
    <row r="9" spans="1:30" s="50" customFormat="1" ht="12.75">
      <c r="A9" s="51"/>
      <c r="C9" s="51"/>
      <c r="G9" s="52">
        <v>3</v>
      </c>
      <c r="H9" s="53" t="s">
        <v>24</v>
      </c>
      <c r="AC9" s="43"/>
      <c r="AD9" s="43"/>
    </row>
    <row r="10" spans="1:30" s="50" customFormat="1" ht="12.75">
      <c r="A10" s="51"/>
      <c r="C10" s="51"/>
      <c r="G10" s="52"/>
      <c r="H10" s="53" t="str">
        <f>"(except the last column, which would take two days if Game "&amp;AG67&amp;" is necessary)."</f>
        <v>(except the last column, which would take two days if Game 15 is necessary).</v>
      </c>
      <c r="AC10" s="43"/>
      <c r="AD10" s="43"/>
    </row>
    <row r="11" spans="1:22" ht="19.5">
      <c r="A11" s="70" t="s">
        <v>55</v>
      </c>
      <c r="B11" s="71" t="s">
        <v>4</v>
      </c>
      <c r="E11" s="54" t="s">
        <v>53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8" ht="12.75">
      <c r="A12" s="17" t="s">
        <v>5</v>
      </c>
      <c r="B12" s="36" t="str">
        <f aca="true" t="shared" si="0" ref="B12:B19">"Team "&amp;A12</f>
        <v>Team A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30" ht="12.75">
      <c r="A13" s="17" t="s">
        <v>6</v>
      </c>
      <c r="B13" s="36" t="str">
        <f t="shared" si="0"/>
        <v>Team B</v>
      </c>
      <c r="C13"/>
      <c r="D13"/>
      <c r="E13"/>
      <c r="F13" s="55" t="s">
        <v>54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ht="12.75">
      <c r="A14" s="17" t="s">
        <v>7</v>
      </c>
      <c r="B14" s="36" t="str">
        <f t="shared" si="0"/>
        <v>Team C</v>
      </c>
      <c r="E14"/>
      <c r="F14" s="55" t="s">
        <v>49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</row>
    <row r="15" spans="1:30" ht="12.75">
      <c r="A15" s="17" t="s">
        <v>8</v>
      </c>
      <c r="B15" s="36" t="str">
        <f t="shared" si="0"/>
        <v>Team D</v>
      </c>
      <c r="E15"/>
      <c r="F15" s="55" t="s">
        <v>50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</row>
    <row r="16" spans="1:30" ht="12.75">
      <c r="A16" s="17" t="s">
        <v>9</v>
      </c>
      <c r="B16" s="36" t="str">
        <f t="shared" si="0"/>
        <v>Team E</v>
      </c>
      <c r="E16"/>
      <c r="F16" s="55" t="s">
        <v>51</v>
      </c>
      <c r="G16" t="s">
        <v>52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ht="12.75">
      <c r="A17" s="17" t="s">
        <v>10</v>
      </c>
      <c r="B17" s="36" t="str">
        <f t="shared" si="0"/>
        <v>Team F</v>
      </c>
      <c r="E17"/>
      <c r="F17" s="55"/>
      <c r="G17" t="s">
        <v>56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ht="12.75">
      <c r="A18" s="17" t="s">
        <v>11</v>
      </c>
      <c r="B18" s="36" t="str">
        <f t="shared" si="0"/>
        <v>Team G</v>
      </c>
      <c r="E18"/>
      <c r="F18" s="55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ht="12.75">
      <c r="A19" s="17" t="s">
        <v>12</v>
      </c>
      <c r="B19" s="36" t="str">
        <f t="shared" si="0"/>
        <v>Team H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ht="12.75">
      <c r="A20" s="17" t="s">
        <v>13</v>
      </c>
      <c r="B20" s="36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12.75">
      <c r="A21" s="17" t="s">
        <v>15</v>
      </c>
      <c r="B21" s="36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12.75">
      <c r="A22" s="17" t="s">
        <v>14</v>
      </c>
      <c r="B22" s="36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ht="12.75">
      <c r="A23" s="17" t="s">
        <v>16</v>
      </c>
      <c r="B23" s="36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12.75">
      <c r="A24" s="17" t="s">
        <v>17</v>
      </c>
      <c r="B24" s="37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12.75">
      <c r="A25" s="17" t="s">
        <v>18</v>
      </c>
      <c r="B25" s="36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12.75">
      <c r="A26" s="17" t="s">
        <v>19</v>
      </c>
      <c r="B26" s="3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ht="12.75">
      <c r="A27" s="14" t="s">
        <v>20</v>
      </c>
      <c r="B27" s="25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10" ht="12.75">
      <c r="A28" s="7"/>
      <c r="B28" s="20"/>
      <c r="J28" s="20"/>
    </row>
    <row r="29" spans="1:31" s="31" customFormat="1" ht="12.75">
      <c r="A29"/>
      <c r="B29"/>
      <c r="C29"/>
      <c r="D29"/>
      <c r="F29" s="31" t="str">
        <f>IF(H$3=0,"","DAY "&amp;TEXT(H$3,"0"))</f>
        <v>DAY 1</v>
      </c>
      <c r="J29" s="31">
        <f>IF(L$3=0,"","DAY "&amp;TEXT(L$3,"0"))</f>
      </c>
      <c r="N29" s="31" t="str">
        <f>IF(P$3=0,"","DAY "&amp;TEXT(P$3,"0"))</f>
        <v>DAY 2</v>
      </c>
      <c r="R29" s="31" t="str">
        <f>IF(T$3=0,"","DAY "&amp;TEXT(T$3,"0"))</f>
        <v>DAY 3</v>
      </c>
      <c r="V29" s="31" t="str">
        <f>IF(X$3=0,"","DAY "&amp;TEXT(X$3,"0"))</f>
        <v>DAY 4</v>
      </c>
      <c r="Z29" s="31" t="str">
        <f>IF(AB$3=0,"","DAY "&amp;TEXT(AB$3,"0"))</f>
        <v>DAY 5</v>
      </c>
      <c r="AE29" s="31" t="str">
        <f>IF(AG$3=0,"","DAY "&amp;TEXT(AG$3,"0"))</f>
        <v>DAY 6</v>
      </c>
    </row>
    <row r="30" spans="1:10" ht="12.75">
      <c r="A30"/>
      <c r="B30"/>
      <c r="C30"/>
      <c r="D30"/>
      <c r="J30" s="23"/>
    </row>
    <row r="31" spans="1:10" ht="12.75">
      <c r="A31"/>
      <c r="B31"/>
      <c r="C31"/>
      <c r="D31"/>
      <c r="J31" s="23"/>
    </row>
    <row r="32" spans="1:10" ht="12.75">
      <c r="A32"/>
      <c r="B32"/>
      <c r="C32"/>
      <c r="D32"/>
      <c r="J32" s="23"/>
    </row>
    <row r="33" spans="1:8" ht="12.75">
      <c r="A33"/>
      <c r="B33"/>
      <c r="C33"/>
      <c r="D33"/>
      <c r="E33" s="44" t="s">
        <v>5</v>
      </c>
      <c r="F33" s="19" t="str">
        <f>IF(ISBLANK(LOOKUP(E33,$A$12:$B$27)),"bye",LOOKUP(E33,$A$12:$B$27))</f>
        <v>Team A</v>
      </c>
      <c r="G33" s="3" t="s">
        <v>0</v>
      </c>
      <c r="H33" s="86">
        <f>IF(AND($F$33="bye",$F$35="bye"),"",IF(OR($F$33="bye",$F$35="bye"),"",MAX($A$2:G$2,$H$30:$H32)+1))</f>
        <v>1</v>
      </c>
    </row>
    <row r="34" spans="1:8" ht="12.75">
      <c r="A34"/>
      <c r="B34"/>
      <c r="C34"/>
      <c r="D34"/>
      <c r="E34" s="45"/>
      <c r="F34" s="62"/>
      <c r="G34" s="7"/>
      <c r="H34" s="78"/>
    </row>
    <row r="35" spans="1:16" ht="12.75">
      <c r="A35"/>
      <c r="B35"/>
      <c r="C35"/>
      <c r="D35"/>
      <c r="E35" s="46" t="s">
        <v>12</v>
      </c>
      <c r="F35" s="22" t="str">
        <f>IF(ISBLANK(LOOKUP(E35,$A$12:$B$27)),"bye",LOOKUP(E35,$A$12:$B$27))</f>
        <v>Team H</v>
      </c>
      <c r="G35" s="4" t="s">
        <v>0</v>
      </c>
      <c r="H35" s="75"/>
      <c r="I35" s="19"/>
      <c r="J35" s="19"/>
      <c r="K35" s="19"/>
      <c r="L35" s="19"/>
      <c r="M35" s="44" t="str">
        <f>IF(AND($F$33="bye",$F$35="bye"),"",IF($F$33="bye",$E$35,IF($F$35="bye",$E$33,"W"&amp;$H$33)))</f>
        <v>W1</v>
      </c>
      <c r="N35" s="19" t="str">
        <f>IF($F$33="bye",$F$35,IF($F$35="bye",$F$33,IF(AND(OR(ISBLANK($G$33),$G$33="__"),OR(ISBLANK($G$35),$G$35="__")),"Winner "&amp;$H$33,IF($G$33&gt;$G$35,$F$33,$F$35))))</f>
        <v>Winner 1</v>
      </c>
      <c r="O35" s="3" t="s">
        <v>0</v>
      </c>
      <c r="P35" s="86">
        <f>IF(OR(N35="bye",N41="bye"),"",MAX($A$2:O$2,P$30:P34)+1)</f>
        <v>5</v>
      </c>
    </row>
    <row r="36" spans="1:16" ht="12.75">
      <c r="A36"/>
      <c r="B36"/>
      <c r="C36"/>
      <c r="D36"/>
      <c r="E36" s="31"/>
      <c r="I36" s="20"/>
      <c r="J36" s="20"/>
      <c r="K36" s="20"/>
      <c r="L36" s="20"/>
      <c r="M36" s="20"/>
      <c r="N36" s="20"/>
      <c r="O36" s="20"/>
      <c r="P36" s="78"/>
    </row>
    <row r="37" spans="1:16" ht="12.75">
      <c r="A37"/>
      <c r="B37"/>
      <c r="C37"/>
      <c r="D37"/>
      <c r="E37" s="31"/>
      <c r="I37" s="20"/>
      <c r="J37" s="20"/>
      <c r="K37" s="20"/>
      <c r="L37" s="20"/>
      <c r="M37" s="20"/>
      <c r="N37" s="20"/>
      <c r="O37" s="20"/>
      <c r="P37" s="78"/>
    </row>
    <row r="38" spans="1:16" ht="12.75">
      <c r="A38"/>
      <c r="B38"/>
      <c r="C38"/>
      <c r="D38"/>
      <c r="E38" s="31"/>
      <c r="I38" s="20"/>
      <c r="J38" s="20"/>
      <c r="K38" s="20"/>
      <c r="L38" s="20"/>
      <c r="M38" s="20"/>
      <c r="N38" s="62"/>
      <c r="O38" s="20"/>
      <c r="P38" s="78"/>
    </row>
    <row r="39" spans="1:22" ht="12.75">
      <c r="A39"/>
      <c r="B39"/>
      <c r="C39"/>
      <c r="D39"/>
      <c r="E39" s="31"/>
      <c r="I39" s="20"/>
      <c r="J39" s="20"/>
      <c r="K39" s="20"/>
      <c r="L39" s="20"/>
      <c r="M39" s="20"/>
      <c r="N39" s="20"/>
      <c r="O39" s="20"/>
      <c r="P39" s="78"/>
      <c r="V39" s="31"/>
    </row>
    <row r="40" spans="1:16" ht="12.75">
      <c r="A40"/>
      <c r="B40"/>
      <c r="C40"/>
      <c r="D40"/>
      <c r="E40" s="31"/>
      <c r="I40" s="20"/>
      <c r="J40" s="20"/>
      <c r="K40" s="20"/>
      <c r="L40" s="20"/>
      <c r="M40" s="20"/>
      <c r="N40" s="20"/>
      <c r="O40" s="20"/>
      <c r="P40" s="78"/>
    </row>
    <row r="41" spans="1:24" ht="12.75">
      <c r="A41"/>
      <c r="B41"/>
      <c r="C41"/>
      <c r="D41"/>
      <c r="E41" s="44" t="s">
        <v>8</v>
      </c>
      <c r="F41" s="19" t="str">
        <f>IF(ISBLANK(LOOKUP(E41,$A$12:$B$27)),"bye",LOOKUP(E41,$A$12:$B$27))</f>
        <v>Team D</v>
      </c>
      <c r="G41" s="3" t="s">
        <v>0</v>
      </c>
      <c r="H41" s="86">
        <f>IF(AND($F$41="bye",$F$43="bye"),"",IF(OR($F$41="bye",$F$43="bye"),"",MAX($A$2:G$2,$H$30:$H40)+1))</f>
        <v>2</v>
      </c>
      <c r="I41" s="22"/>
      <c r="J41" s="22"/>
      <c r="K41" s="22"/>
      <c r="L41" s="22"/>
      <c r="M41" s="46" t="str">
        <f>IF(AND($F$41="bye",$F$43="bye"),"",IF($F$41="bye",$E$43,IF($F$43="bye",$E$41,"W"&amp;$H$41)))</f>
        <v>W2</v>
      </c>
      <c r="N41" s="22" t="str">
        <f>IF($F$41="bye",$F$43,IF($F$43="bye",$F$41,IF(AND(OR(ISBLANK($G$41),$G$41="__"),OR(ISBLANK($G$43),$G$43="__")),"Winner "&amp;$H$41,IF($G$41&gt;$G$43,$F$41,$F$43))))</f>
        <v>Winner 2</v>
      </c>
      <c r="O41" s="4" t="s">
        <v>0</v>
      </c>
      <c r="P41" s="75"/>
      <c r="Q41" s="21"/>
      <c r="R41" s="19"/>
      <c r="S41" s="19"/>
      <c r="T41" s="19"/>
      <c r="U41" s="44" t="str">
        <f>IF(AND($N$35="bye",$N$41="bye"),"",IF($N$35="bye",$M$41,IF($N$41="bye",$M$35,"W"&amp;$P$35)))</f>
        <v>W5</v>
      </c>
      <c r="V41" s="19" t="str">
        <f>IF($N$35="bye",$N$41,IF($N$41="bye",$N$35,IF(AND(OR(ISBLANK($O$35),$O$35="__"),OR(ISBLANK($O$41),$O$41="__")),"Winner "&amp;$P$35,IF($O$35&gt;$O$41,$N$35,$N$41))))</f>
        <v>Winner 5</v>
      </c>
      <c r="W41" s="3" t="s">
        <v>0</v>
      </c>
      <c r="X41" s="86">
        <f>IF(OR($V$41="bye",$V$43="bye"),"",MAX($A$2:W$2,X$30:X40)+1)</f>
        <v>11</v>
      </c>
    </row>
    <row r="42" spans="1:24" ht="12.75">
      <c r="A42"/>
      <c r="B42"/>
      <c r="C42"/>
      <c r="D42"/>
      <c r="E42" s="45"/>
      <c r="F42" s="62"/>
      <c r="G42" s="20"/>
      <c r="H42" s="78"/>
      <c r="U42" s="45"/>
      <c r="V42" s="20"/>
      <c r="W42" s="20"/>
      <c r="X42" s="78"/>
    </row>
    <row r="43" spans="1:24" ht="12.75">
      <c r="A43"/>
      <c r="B43"/>
      <c r="C43"/>
      <c r="D43"/>
      <c r="E43" s="46" t="s">
        <v>9</v>
      </c>
      <c r="F43" s="22" t="str">
        <f>IF(ISBLANK(LOOKUP(E43,$A$12:$B$27)),"bye",LOOKUP(E43,$A$12:$B$27))</f>
        <v>Team E</v>
      </c>
      <c r="G43" s="4" t="s">
        <v>0</v>
      </c>
      <c r="H43" s="75"/>
      <c r="U43" s="45"/>
      <c r="V43" s="20"/>
      <c r="W43" s="20"/>
      <c r="X43" s="78"/>
    </row>
    <row r="44" spans="1:24" ht="12.75">
      <c r="A44"/>
      <c r="B44"/>
      <c r="C44"/>
      <c r="D44"/>
      <c r="E44" s="31"/>
      <c r="J44" s="23"/>
      <c r="U44" s="45"/>
      <c r="V44" s="20"/>
      <c r="W44" s="20"/>
      <c r="X44" s="78"/>
    </row>
    <row r="45" spans="1:29" ht="12.75">
      <c r="A45"/>
      <c r="B45"/>
      <c r="C45"/>
      <c r="D45"/>
      <c r="E45" s="31"/>
      <c r="J45" s="23"/>
      <c r="U45" s="45"/>
      <c r="V45" s="20"/>
      <c r="W45" s="20"/>
      <c r="X45" s="78"/>
      <c r="Y45" s="8"/>
      <c r="Z45" s="8"/>
      <c r="AA45" s="8"/>
      <c r="AB45" s="8"/>
      <c r="AC45" s="8"/>
    </row>
    <row r="46" spans="1:29" ht="12.75">
      <c r="A46"/>
      <c r="B46"/>
      <c r="C46"/>
      <c r="D46"/>
      <c r="E46" s="31"/>
      <c r="J46" s="23"/>
      <c r="U46" s="45"/>
      <c r="V46" s="62"/>
      <c r="W46" s="20"/>
      <c r="X46" s="78"/>
      <c r="Y46" s="8"/>
      <c r="Z46" s="8"/>
      <c r="AA46" s="8"/>
      <c r="AB46" s="8"/>
      <c r="AC46" s="8"/>
    </row>
    <row r="47" spans="1:29" ht="12.75">
      <c r="A47"/>
      <c r="B47"/>
      <c r="C47"/>
      <c r="D47"/>
      <c r="E47" s="31"/>
      <c r="J47" s="23"/>
      <c r="U47" s="45"/>
      <c r="V47" s="20"/>
      <c r="W47" s="20"/>
      <c r="X47" s="78"/>
      <c r="Y47" s="8"/>
      <c r="Z47" s="8"/>
      <c r="AA47" s="8"/>
      <c r="AB47" s="8"/>
      <c r="AC47" s="8"/>
    </row>
    <row r="48" spans="1:29" ht="12.75">
      <c r="A48"/>
      <c r="B48"/>
      <c r="C48"/>
      <c r="D48"/>
      <c r="E48" s="31"/>
      <c r="J48" s="23"/>
      <c r="U48" s="31"/>
      <c r="X48" s="78"/>
      <c r="Y48" s="8"/>
      <c r="Z48" s="8"/>
      <c r="AA48" s="8"/>
      <c r="AB48" s="8"/>
      <c r="AC48" s="8"/>
    </row>
    <row r="49" spans="1:31" ht="12.75">
      <c r="A49"/>
      <c r="B49"/>
      <c r="C49"/>
      <c r="D49"/>
      <c r="E49" s="44" t="s">
        <v>6</v>
      </c>
      <c r="F49" s="19" t="str">
        <f>IF(ISBLANK(LOOKUP(E49,$A$12:$B$27)),"bye",LOOKUP(E49,$A$12:$B$27))</f>
        <v>Team B</v>
      </c>
      <c r="G49" s="3" t="s">
        <v>0</v>
      </c>
      <c r="H49" s="86">
        <f>IF(AND($F$49="bye",$F$51="bye"),"",IF(OR($F$49="bye",$F$51="bye"),"",MAX($A$2:G$2,$H$30:$H48)+1))</f>
        <v>3</v>
      </c>
      <c r="U49" s="31"/>
      <c r="X49" s="78"/>
      <c r="Y49" s="8"/>
      <c r="Z49" s="8"/>
      <c r="AA49" s="8"/>
      <c r="AB49" s="8"/>
      <c r="AC49" s="8"/>
      <c r="AE49" s="31" t="str">
        <f>IF(AG$3=0,"","DAY "&amp;TEXT(AG$3,"0"))</f>
        <v>DAY 6</v>
      </c>
    </row>
    <row r="50" spans="1:29" ht="12.75">
      <c r="A50"/>
      <c r="B50"/>
      <c r="C50"/>
      <c r="D50"/>
      <c r="E50" s="45"/>
      <c r="F50" s="62"/>
      <c r="G50" s="20"/>
      <c r="H50" s="78"/>
      <c r="U50" s="31"/>
      <c r="X50" s="78"/>
      <c r="Y50" s="8"/>
      <c r="Z50" s="8"/>
      <c r="AA50" s="8"/>
      <c r="AB50" s="8"/>
      <c r="AC50" s="8"/>
    </row>
    <row r="51" spans="1:33" ht="12.75">
      <c r="A51"/>
      <c r="B51"/>
      <c r="C51"/>
      <c r="D51"/>
      <c r="E51" s="46" t="s">
        <v>11</v>
      </c>
      <c r="F51" s="22" t="str">
        <f>IF(ISBLANK(LOOKUP(E51,$A$12:$B$27)),"bye",LOOKUP(E51,$A$12:$B$27))</f>
        <v>Team G</v>
      </c>
      <c r="G51" s="4" t="s">
        <v>0</v>
      </c>
      <c r="H51" s="75"/>
      <c r="I51" s="19"/>
      <c r="J51" s="19"/>
      <c r="K51" s="19"/>
      <c r="L51" s="19"/>
      <c r="M51" s="44" t="str">
        <f>IF(AND($F$49="bye",$F$51="bye"),"",IF($F$49="bye",$E$51,IF($F$51="bye",$E$49,"W"&amp;$H$49)))</f>
        <v>W3</v>
      </c>
      <c r="N51" s="19" t="str">
        <f>IF($F$49="bye",$F$51,IF($F$51="bye",$F$49,IF(AND(OR(ISBLANK($G$49),$G$49="__"),OR(ISBLANK($G$51),$G$51="__")),"Winner "&amp;$H$49,IF($G$49&gt;$G$51,$F$49,$F$51))))</f>
        <v>Winner 3</v>
      </c>
      <c r="O51" s="3" t="s">
        <v>0</v>
      </c>
      <c r="P51" s="86">
        <f>IF(OR(N51="bye",N57="bye"),"",MAX($A$2:O$2,P$30:P50)+1)</f>
        <v>6</v>
      </c>
      <c r="Q51" s="22"/>
      <c r="R51" s="22"/>
      <c r="S51" s="22"/>
      <c r="T51" s="22"/>
      <c r="U51" s="46" t="str">
        <f>IF(AND($N$51="bye",$N$57="bye"),"",IF($N$51="bye",$M$57,IF($N$57="bye",$M$51,"W"&amp;$P$51)))</f>
        <v>W6</v>
      </c>
      <c r="V51" s="22" t="str">
        <f>IF($N$51="bye",$N$57,IF($N$57="bye",$N$51,IF(AND(OR(ISBLANK($O$51),$O$51="__"),OR(ISBLANK($O$57),$O$57="__")),"Winner "&amp;$P$51,IF($O$51&gt;$O$57,$N$51,$N$57))))</f>
        <v>Winner 6</v>
      </c>
      <c r="W51" s="4" t="s">
        <v>0</v>
      </c>
      <c r="X51" s="75"/>
      <c r="Y51" s="19"/>
      <c r="Z51" s="19"/>
      <c r="AA51" s="19"/>
      <c r="AB51" s="27"/>
      <c r="AC51" s="19"/>
      <c r="AD51" s="44" t="str">
        <f>IF(V$41="bye",U$51,IF(V$51="bye",U$41,"W"&amp;X$41))</f>
        <v>W11</v>
      </c>
      <c r="AE51" s="19" t="str">
        <f>IF(V41="bye",V51,IF(V51="bye",V41,IF(AND(OR(ISBLANK(W41),W41="__"),OR(ISBLANK(W51),W51="__")),"Winner "&amp;X41,IF(W41&gt;W51,V41,V51))))</f>
        <v>Winner 11</v>
      </c>
      <c r="AF51" s="3" t="s">
        <v>0</v>
      </c>
      <c r="AG51" s="86">
        <f>IF(OR(AE51="bye",AE54="bye"),"",MAX($A$2:AF$2,AG$30:AG50)+1)</f>
        <v>14</v>
      </c>
    </row>
    <row r="52" spans="1:33" ht="12.75">
      <c r="A52"/>
      <c r="B52"/>
      <c r="C52"/>
      <c r="D52"/>
      <c r="E52" s="31"/>
      <c r="I52" s="20"/>
      <c r="J52" s="20"/>
      <c r="K52" s="20"/>
      <c r="L52" s="20"/>
      <c r="M52" s="45"/>
      <c r="N52" s="20"/>
      <c r="O52" s="20"/>
      <c r="P52" s="78"/>
      <c r="U52" s="45"/>
      <c r="V52" s="20"/>
      <c r="W52" s="20"/>
      <c r="Y52" s="8"/>
      <c r="Z52" s="8"/>
      <c r="AA52" s="8"/>
      <c r="AB52" s="24"/>
      <c r="AC52" s="20"/>
      <c r="AD52" s="45"/>
      <c r="AE52" s="62"/>
      <c r="AF52" s="7"/>
      <c r="AG52" s="78"/>
    </row>
    <row r="53" spans="1:34" ht="12.75">
      <c r="A53"/>
      <c r="B53"/>
      <c r="C53"/>
      <c r="D53"/>
      <c r="E53" s="31"/>
      <c r="I53" s="20"/>
      <c r="J53" s="20"/>
      <c r="K53" s="20"/>
      <c r="L53" s="20"/>
      <c r="M53" s="45"/>
      <c r="N53" s="20"/>
      <c r="O53" s="20"/>
      <c r="P53" s="78"/>
      <c r="U53" s="45"/>
      <c r="V53" s="20"/>
      <c r="W53" s="20"/>
      <c r="Y53" s="8"/>
      <c r="Z53" s="8"/>
      <c r="AA53" s="8"/>
      <c r="AB53" s="24"/>
      <c r="AC53" s="8"/>
      <c r="AD53" s="46" t="str">
        <f>IF($Z$75="bye",$Y$77,IF($Z$77="bye",$Y$75,"W"&amp;$AB$75))</f>
        <v>W13</v>
      </c>
      <c r="AE53" s="22" t="str">
        <f>IF(B75="bye",B77,IF(B77="bye",B75,IF(AND(OR(ISBLANK(AA75),AA75="__"),OR(ISBLANK(AA77),AA77="__")),"Winner "&amp;AB75,IF(AA75&gt;AA77,B75,B77))))</f>
        <v>Winner 13</v>
      </c>
      <c r="AF53" s="4" t="s">
        <v>0</v>
      </c>
      <c r="AG53" s="75"/>
      <c r="AH53" s="28"/>
    </row>
    <row r="54" spans="1:34" ht="12.75">
      <c r="A54"/>
      <c r="B54"/>
      <c r="C54"/>
      <c r="D54"/>
      <c r="E54" s="31"/>
      <c r="I54" s="20"/>
      <c r="J54" s="20"/>
      <c r="K54" s="20"/>
      <c r="L54" s="20"/>
      <c r="M54" s="45"/>
      <c r="N54" s="62"/>
      <c r="O54" s="20"/>
      <c r="P54" s="78"/>
      <c r="U54" s="45"/>
      <c r="V54" s="20"/>
      <c r="W54" s="20"/>
      <c r="Y54" s="8"/>
      <c r="Z54" s="8"/>
      <c r="AA54" s="8"/>
      <c r="AB54" s="24"/>
      <c r="AC54" s="24"/>
      <c r="AD54" s="31"/>
      <c r="AH54" s="33"/>
    </row>
    <row r="55" spans="1:34" ht="12.75">
      <c r="A55"/>
      <c r="B55"/>
      <c r="C55"/>
      <c r="D55"/>
      <c r="E55" s="31"/>
      <c r="I55" s="20"/>
      <c r="J55" s="20"/>
      <c r="K55" s="20"/>
      <c r="L55" s="20"/>
      <c r="M55" s="45"/>
      <c r="N55" s="20"/>
      <c r="O55" s="20"/>
      <c r="P55" s="78"/>
      <c r="U55" s="45"/>
      <c r="V55" s="20"/>
      <c r="W55" s="20"/>
      <c r="Y55" s="8"/>
      <c r="Z55" s="8"/>
      <c r="AA55" s="8"/>
      <c r="AB55" s="24"/>
      <c r="AC55" s="24"/>
      <c r="AD55" s="31"/>
      <c r="AH55" s="33"/>
    </row>
    <row r="56" spans="1:34" ht="12.75">
      <c r="A56"/>
      <c r="B56"/>
      <c r="C56"/>
      <c r="D56"/>
      <c r="E56" s="31"/>
      <c r="I56" s="20"/>
      <c r="J56" s="20"/>
      <c r="K56" s="20"/>
      <c r="L56" s="20"/>
      <c r="M56" s="45"/>
      <c r="N56" s="20"/>
      <c r="O56" s="20"/>
      <c r="P56" s="78"/>
      <c r="U56" s="45"/>
      <c r="V56" s="20"/>
      <c r="W56" s="20"/>
      <c r="Y56" s="8"/>
      <c r="Z56" s="8"/>
      <c r="AA56" s="8"/>
      <c r="AB56" s="24"/>
      <c r="AC56" s="24"/>
      <c r="AD56" s="31"/>
      <c r="AH56" s="33"/>
    </row>
    <row r="57" spans="1:34" ht="12.75">
      <c r="A57"/>
      <c r="B57"/>
      <c r="C57"/>
      <c r="D57"/>
      <c r="E57" s="44" t="s">
        <v>7</v>
      </c>
      <c r="F57" s="19" t="str">
        <f>IF(ISBLANK(LOOKUP(E57,$A$12:$B$27)),"bye",LOOKUP(E57,$A$12:$B$27))</f>
        <v>Team C</v>
      </c>
      <c r="G57" s="3" t="s">
        <v>0</v>
      </c>
      <c r="H57" s="86">
        <f>IF(AND($F$57="bye",$F$59="bye"),"",IF(OR($F$57="bye",$F$59="bye"),"",MAX($A$2:G$2,$H$30:$H56)+1))</f>
        <v>4</v>
      </c>
      <c r="I57" s="22"/>
      <c r="J57" s="22"/>
      <c r="K57" s="22"/>
      <c r="L57" s="22"/>
      <c r="M57" s="46" t="str">
        <f>IF(AND($F$57="bye",$F$59="bye"),"",IF($F$57="bye",$E$59,IF($F$59="bye",$E$57,"W"&amp;$H$57)))</f>
        <v>W4</v>
      </c>
      <c r="N57" s="22" t="str">
        <f>IF($F$57="bye",$F$59,IF($F$59="bye",$F$57,IF(AND(OR(ISBLANK($G$57),$G$57="__"),OR(ISBLANK($G$59),$G$59="__")),"Winner "&amp;$H$57,IF($G$57&gt;$G$59,$F$57,$F$59))))</f>
        <v>Winner 4</v>
      </c>
      <c r="O57" s="4" t="s">
        <v>0</v>
      </c>
      <c r="P57" s="75"/>
      <c r="U57" s="45"/>
      <c r="V57" s="20"/>
      <c r="W57" s="20"/>
      <c r="Y57" s="8"/>
      <c r="Z57" s="8"/>
      <c r="AA57" s="8"/>
      <c r="AB57" s="24"/>
      <c r="AC57" s="24"/>
      <c r="AD57" s="31"/>
      <c r="AH57" s="33"/>
    </row>
    <row r="58" spans="1:34" ht="12.75">
      <c r="A58"/>
      <c r="B58"/>
      <c r="C58"/>
      <c r="D58"/>
      <c r="E58" s="45"/>
      <c r="F58" s="62"/>
      <c r="G58" s="20"/>
      <c r="H58" s="78"/>
      <c r="M58" s="31"/>
      <c r="U58" s="45"/>
      <c r="V58" s="20"/>
      <c r="W58" s="20"/>
      <c r="AB58" s="24"/>
      <c r="AC58" s="24"/>
      <c r="AD58" s="31"/>
      <c r="AH58" s="33"/>
    </row>
    <row r="59" spans="1:34" ht="12.75">
      <c r="A59"/>
      <c r="B59"/>
      <c r="C59"/>
      <c r="D59"/>
      <c r="E59" s="46" t="s">
        <v>10</v>
      </c>
      <c r="F59" s="22" t="str">
        <f>IF(ISBLANK(LOOKUP(E59,$A$12:$B$27)),"bye",LOOKUP(E59,$A$12:$B$27))</f>
        <v>Team F</v>
      </c>
      <c r="G59" s="4" t="s">
        <v>0</v>
      </c>
      <c r="H59" s="75"/>
      <c r="M59" s="31"/>
      <c r="U59" s="45"/>
      <c r="V59" s="20"/>
      <c r="W59" s="20"/>
      <c r="AB59" s="24"/>
      <c r="AC59" s="24"/>
      <c r="AD59" s="31"/>
      <c r="AH59" s="33"/>
    </row>
    <row r="60" spans="1:34" ht="12.75">
      <c r="A60"/>
      <c r="B60"/>
      <c r="C60"/>
      <c r="D60"/>
      <c r="E60" s="45"/>
      <c r="F60" s="20"/>
      <c r="G60" s="7"/>
      <c r="H60" s="38"/>
      <c r="M60" s="31"/>
      <c r="U60" s="45"/>
      <c r="V60" s="20"/>
      <c r="W60" s="20"/>
      <c r="AB60" s="24"/>
      <c r="AC60" s="24"/>
      <c r="AD60" s="31"/>
      <c r="AH60" s="33"/>
    </row>
    <row r="61" spans="1:34" ht="12.75">
      <c r="A61"/>
      <c r="B61"/>
      <c r="C61"/>
      <c r="D61"/>
      <c r="E61" s="45"/>
      <c r="F61" s="20"/>
      <c r="G61" s="7"/>
      <c r="H61" s="38"/>
      <c r="M61" s="31"/>
      <c r="U61" s="45"/>
      <c r="V61" s="20"/>
      <c r="W61" s="20"/>
      <c r="AB61" s="24"/>
      <c r="AC61" s="24"/>
      <c r="AD61" s="31"/>
      <c r="AH61" s="33"/>
    </row>
    <row r="62" spans="1:35" ht="13.5" thickBot="1">
      <c r="A62"/>
      <c r="B62"/>
      <c r="C62"/>
      <c r="D62"/>
      <c r="E62" s="47"/>
      <c r="F62" s="40"/>
      <c r="G62" s="41"/>
      <c r="H62" s="42"/>
      <c r="I62" s="40"/>
      <c r="J62" s="40"/>
      <c r="K62" s="40"/>
      <c r="L62" s="40"/>
      <c r="M62" s="47"/>
      <c r="N62" s="40"/>
      <c r="O62" s="40"/>
      <c r="P62" s="40"/>
      <c r="Q62" s="40"/>
      <c r="R62" s="40"/>
      <c r="S62" s="40"/>
      <c r="T62" s="40"/>
      <c r="U62" s="47"/>
      <c r="V62" s="40"/>
      <c r="W62" s="40"/>
      <c r="X62" s="40"/>
      <c r="Y62" s="40"/>
      <c r="Z62" s="40"/>
      <c r="AA62" s="40"/>
      <c r="AB62" s="48"/>
      <c r="AC62" s="48"/>
      <c r="AD62" s="47"/>
      <c r="AE62" s="40"/>
      <c r="AF62" s="40"/>
      <c r="AG62" s="40"/>
      <c r="AH62" s="33"/>
      <c r="AI62" s="22" t="str">
        <f>IF(AE51="bye",AE53,IF(AE53="bye",AE51,IF(AND(OR(ISBLANK(AF51),AF51="__"),OR(ISBLANK(AF53),AF53="__")),"Winner "&amp;AG51&amp;"/"&amp;AG67,IF(AF51&gt;AF53,AE51,IF(AND(OR(ISBLANK(AF67),AF67="__"),OR(ISBLANK(AF69),AF69="__")),"Winner "&amp;AG67,IF(AF67&gt;AF69,AE67,AE69))))))</f>
        <v>Winner 14/15</v>
      </c>
    </row>
    <row r="63" spans="1:35" ht="12.75">
      <c r="A63"/>
      <c r="B63"/>
      <c r="E63" s="31"/>
      <c r="F63" s="31" t="str">
        <f>IF(H$3=0,"","DAY "&amp;TEXT(H$3,"0"))</f>
        <v>DAY 1</v>
      </c>
      <c r="G63" s="31"/>
      <c r="H63" s="31"/>
      <c r="I63" s="31"/>
      <c r="J63" s="31">
        <f>IF(L$3=0,"","DAY "&amp;TEXT(L$3,"0"))</f>
      </c>
      <c r="K63" s="31"/>
      <c r="L63" s="31"/>
      <c r="M63" s="31"/>
      <c r="N63" s="31" t="str">
        <f>IF(P$3=0,"","DAY "&amp;TEXT(P$3,"0"))</f>
        <v>DAY 2</v>
      </c>
      <c r="O63" s="31"/>
      <c r="P63" s="31"/>
      <c r="Q63" s="31"/>
      <c r="R63" s="31" t="str">
        <f>IF(T$3=0,"","DAY "&amp;TEXT(T$3,"0"))</f>
        <v>DAY 3</v>
      </c>
      <c r="S63" s="31"/>
      <c r="T63" s="31"/>
      <c r="U63" s="31"/>
      <c r="V63" s="31" t="str">
        <f>IF(X$3=0,"","DAY "&amp;TEXT(X$3,"0"))</f>
        <v>DAY 4</v>
      </c>
      <c r="W63" s="31"/>
      <c r="X63" s="31"/>
      <c r="Y63" s="31"/>
      <c r="Z63" s="31" t="str">
        <f>IF(AB$3=0,"","DAY "&amp;TEXT(AB$3,"0"))</f>
        <v>DAY 5</v>
      </c>
      <c r="AB63" s="24"/>
      <c r="AC63" s="24"/>
      <c r="AD63" s="31"/>
      <c r="AE63" s="31" t="str">
        <f>IF(AG$3=0,"","DAY "&amp;TEXT(AG$3+1,"0"))</f>
        <v>DAY 7</v>
      </c>
      <c r="AH63" s="33"/>
      <c r="AI63" s="18" t="s">
        <v>21</v>
      </c>
    </row>
    <row r="64" spans="1:34" ht="12.75">
      <c r="A64"/>
      <c r="B64"/>
      <c r="E64"/>
      <c r="F64"/>
      <c r="G64"/>
      <c r="H64"/>
      <c r="I64"/>
      <c r="J64"/>
      <c r="K64"/>
      <c r="L64"/>
      <c r="M64" s="31"/>
      <c r="U64" s="45"/>
      <c r="V64" s="20"/>
      <c r="W64" s="20"/>
      <c r="AB64" s="24"/>
      <c r="AC64" s="24"/>
      <c r="AD64" s="31"/>
      <c r="AE64" s="31"/>
      <c r="AH64" s="33"/>
    </row>
    <row r="65" spans="1:34" ht="12.75">
      <c r="A65"/>
      <c r="B65"/>
      <c r="E65"/>
      <c r="F65"/>
      <c r="G65"/>
      <c r="H65"/>
      <c r="I65"/>
      <c r="J65"/>
      <c r="K65"/>
      <c r="L65"/>
      <c r="M65" s="31"/>
      <c r="Q65" s="44" t="str">
        <f>IF(AND($N$51="bye",$N$57="bye"),"",IF($N$51="bye","",IF($N$57="bye","","L"&amp;$P$51)))</f>
        <v>L6</v>
      </c>
      <c r="R65" s="19" t="str">
        <f>IF($N$51="bye","bye",IF($N$57="bye","bye",IF(AND(OR(ISBLANK($O$51),$O$51="__"),OR(ISBLANK($O$57),$O$57="__")),"Loser "&amp;$P$51,IF($O$51&gt;$O$57,$N$57,$N$51))))</f>
        <v>Loser 6</v>
      </c>
      <c r="S65" s="3" t="s">
        <v>0</v>
      </c>
      <c r="T65" s="86">
        <f>IF(OR(R65="bye",R67="bye"),"",MAX($D$30:$D$84,$H$30:$H$88,$L$30:$L$88,$P$30:$P$87,$T$30:$T63)+1)</f>
        <v>9</v>
      </c>
      <c r="U65" s="45"/>
      <c r="V65" s="20"/>
      <c r="W65" s="20"/>
      <c r="Y65"/>
      <c r="Z65"/>
      <c r="AA65"/>
      <c r="AB65" s="24"/>
      <c r="AC65" s="24"/>
      <c r="AD65" s="31"/>
      <c r="AH65" s="33"/>
    </row>
    <row r="66" spans="1:34" ht="12.75">
      <c r="A66"/>
      <c r="B66"/>
      <c r="E66"/>
      <c r="F66"/>
      <c r="G66"/>
      <c r="H66"/>
      <c r="I66"/>
      <c r="J66"/>
      <c r="K66"/>
      <c r="L66"/>
      <c r="M66" s="31"/>
      <c r="Q66" s="45"/>
      <c r="R66" s="62"/>
      <c r="S66" s="20"/>
      <c r="T66" s="78"/>
      <c r="U66" s="45"/>
      <c r="V66" s="20"/>
      <c r="W66" s="20"/>
      <c r="Y66"/>
      <c r="Z66"/>
      <c r="AA66"/>
      <c r="AB66"/>
      <c r="AC66" s="29"/>
      <c r="AD66" s="31"/>
      <c r="AH66" s="33"/>
    </row>
    <row r="67" spans="1:34" ht="12.75">
      <c r="A67"/>
      <c r="B67"/>
      <c r="E67"/>
      <c r="F67"/>
      <c r="G67"/>
      <c r="H67"/>
      <c r="I67"/>
      <c r="J67"/>
      <c r="K67"/>
      <c r="L67"/>
      <c r="M67" s="44" t="str">
        <f>IF($F$41="bye","",IF($F$43="bye","","L"&amp;$H$41))</f>
        <v>L2</v>
      </c>
      <c r="N67" s="19" t="str">
        <f>IF($F$41="bye","bye",IF($F$43="bye","bye",IF(AND(OR(ISBLANK($G$41),$G$41="__"),OR(ISBLANK($G$43),$G$43="__")),"Loser "&amp;$H$41,IF($G$41&gt;$G$43,$F$43,$F$41))))</f>
        <v>Loser 2</v>
      </c>
      <c r="O67" s="3" t="s">
        <v>0</v>
      </c>
      <c r="P67" s="86">
        <f>IF(OR(N67="bye",N70="bye"),"",MAX($A$2:O$2,P$30:P66)+1)</f>
        <v>7</v>
      </c>
      <c r="Q67" s="46" t="str">
        <f>IF(AND($N$67="bye",$N$70="bye"),"",IF($N$67="bye",$M$70,IF($N$70="bye",$M$67,"W"&amp;$P$67)))</f>
        <v>W7</v>
      </c>
      <c r="R67" s="22" t="str">
        <f>IF($N$67="bye",$N$70,IF($N$70="bye",$N$67,IF(AND(OR(ISBLANK($O$67),$O$67="__"),OR(ISBLANK($O$70),$O$70="__")),"Winner "&amp;$P$67,IF($O$67&gt;$O$70,$N$67,$N$70))))</f>
        <v>Winner 7</v>
      </c>
      <c r="S67" s="4" t="s">
        <v>0</v>
      </c>
      <c r="T67" s="75"/>
      <c r="U67" s="44" t="str">
        <f>IF(AND($R$65="bye",$R$67="bye"),"",IF($R$65="bye",$Q$67,IF($R$67="bye",$Q$65,"W"&amp;$T$65)))</f>
        <v>W9</v>
      </c>
      <c r="V67" s="19" t="str">
        <f>IF($R$65="bye",$R$67,IF($R$67="bye",$R$65,IF(AND(OR(ISBLANK($S$65),$S$65="__"),OR(ISBLANK($S$67),$S$67="__")),"Winner "&amp;$T$65,IF($S$65&gt;$S$67,$R$65,$R$67))))</f>
        <v>Winner 9</v>
      </c>
      <c r="W67" s="3" t="s">
        <v>0</v>
      </c>
      <c r="X67" s="86">
        <f>IF(OR($V$67="bye",$V$75="bye"),"",MAX($A$2:W$2,X$30:X66)+1)</f>
        <v>12</v>
      </c>
      <c r="Y67"/>
      <c r="Z67"/>
      <c r="AA67"/>
      <c r="AB67"/>
      <c r="AC67" s="26"/>
      <c r="AD67" s="44" t="str">
        <f>AD51</f>
        <v>W11</v>
      </c>
      <c r="AE67" s="19" t="str">
        <f>AE51</f>
        <v>Winner 11</v>
      </c>
      <c r="AF67" s="3" t="s">
        <v>0</v>
      </c>
      <c r="AG67" s="86">
        <f>IF(OR(AE67="bye",AE70="bye"),"",MAX($A$2:AF$2,AG$30:AG66)+1)</f>
        <v>15</v>
      </c>
      <c r="AH67" s="35"/>
    </row>
    <row r="68" spans="1:33" ht="13.5" customHeight="1">
      <c r="A68"/>
      <c r="B68"/>
      <c r="E68"/>
      <c r="F68"/>
      <c r="G68"/>
      <c r="H68"/>
      <c r="I68"/>
      <c r="J68"/>
      <c r="K68"/>
      <c r="L68"/>
      <c r="M68" s="45"/>
      <c r="N68" s="62"/>
      <c r="O68" s="20"/>
      <c r="P68" s="78"/>
      <c r="Q68" s="31"/>
      <c r="U68" s="31"/>
      <c r="X68" s="78"/>
      <c r="AC68" s="24"/>
      <c r="AD68" s="45"/>
      <c r="AE68" s="62"/>
      <c r="AF68" s="7"/>
      <c r="AG68" s="78"/>
    </row>
    <row r="69" spans="1:33" ht="12.75">
      <c r="A69"/>
      <c r="B69"/>
      <c r="E69"/>
      <c r="F69"/>
      <c r="G69"/>
      <c r="H69"/>
      <c r="I69"/>
      <c r="J69"/>
      <c r="K69"/>
      <c r="L69"/>
      <c r="M69" s="45"/>
      <c r="N69" s="62"/>
      <c r="O69" s="20"/>
      <c r="P69" s="78"/>
      <c r="Q69" s="31"/>
      <c r="U69" s="31"/>
      <c r="X69" s="78"/>
      <c r="AC69" s="24"/>
      <c r="AD69" s="46" t="str">
        <f>AD53</f>
        <v>W13</v>
      </c>
      <c r="AE69" s="22" t="str">
        <f>AE53</f>
        <v>Winner 13</v>
      </c>
      <c r="AF69" s="4" t="s">
        <v>0</v>
      </c>
      <c r="AG69" s="75"/>
    </row>
    <row r="70" spans="1:29" ht="12.75">
      <c r="A70"/>
      <c r="B70"/>
      <c r="E70"/>
      <c r="F70"/>
      <c r="G70"/>
      <c r="H70"/>
      <c r="I70"/>
      <c r="J70"/>
      <c r="K70"/>
      <c r="L70"/>
      <c r="M70" s="46" t="str">
        <f>IF($F$33="bye","",IF($F$35="bye","","L"&amp;$H$33))</f>
        <v>L1</v>
      </c>
      <c r="N70" s="22" t="str">
        <f>IF($F$33="bye","bye",IF($F$35="bye","bye",IF(AND(OR(ISBLANK($G$33),$G$33="__"),OR(ISBLANK($G$35),$G$35="__")),"Loser "&amp;$H$33,IF($G$33&gt;$G$35,$F$35,$F$33))))</f>
        <v>Loser 1</v>
      </c>
      <c r="O70" s="4" t="s">
        <v>0</v>
      </c>
      <c r="P70" s="75"/>
      <c r="Q70" s="31"/>
      <c r="U70" s="31"/>
      <c r="X70" s="78"/>
      <c r="AC70" s="24"/>
    </row>
    <row r="71" spans="1:29" ht="12.75">
      <c r="A71"/>
      <c r="B71"/>
      <c r="C71" s="7"/>
      <c r="D71" s="8"/>
      <c r="E71"/>
      <c r="F71"/>
      <c r="G71"/>
      <c r="H71"/>
      <c r="I71"/>
      <c r="J71"/>
      <c r="K71"/>
      <c r="L71"/>
      <c r="M71" s="31"/>
      <c r="Q71" s="31"/>
      <c r="U71" s="31"/>
      <c r="V71" s="62"/>
      <c r="X71" s="78"/>
      <c r="AC71" s="24"/>
    </row>
    <row r="72" spans="1:33" ht="12.75">
      <c r="A72"/>
      <c r="B72"/>
      <c r="E72"/>
      <c r="F72"/>
      <c r="G72"/>
      <c r="H72"/>
      <c r="I72"/>
      <c r="J72"/>
      <c r="K72"/>
      <c r="L72"/>
      <c r="M72" s="31"/>
      <c r="Q72" s="31"/>
      <c r="U72" s="31"/>
      <c r="X72" s="78"/>
      <c r="AC72" s="24"/>
      <c r="AE72" s="34"/>
      <c r="AF72" s="34"/>
      <c r="AG72" s="34"/>
    </row>
    <row r="73" spans="1:33" ht="12.75">
      <c r="A73"/>
      <c r="B73"/>
      <c r="E73"/>
      <c r="F73"/>
      <c r="G73"/>
      <c r="H73"/>
      <c r="I73"/>
      <c r="J73"/>
      <c r="K73"/>
      <c r="L73"/>
      <c r="M73" s="31"/>
      <c r="Q73" s="31"/>
      <c r="U73" s="31"/>
      <c r="X73" s="78"/>
      <c r="AC73" s="24"/>
      <c r="AE73" s="34"/>
      <c r="AF73" s="34"/>
      <c r="AG73" s="34"/>
    </row>
    <row r="74" spans="1:33" ht="12.75">
      <c r="A74"/>
      <c r="B74"/>
      <c r="E74"/>
      <c r="F74"/>
      <c r="G74"/>
      <c r="H74"/>
      <c r="I74"/>
      <c r="J74"/>
      <c r="K74"/>
      <c r="L74"/>
      <c r="M74" s="31"/>
      <c r="Q74" s="31"/>
      <c r="U74" s="45"/>
      <c r="V74" s="20"/>
      <c r="W74" s="20"/>
      <c r="X74" s="78"/>
      <c r="AC74" s="33"/>
      <c r="AE74" s="34"/>
      <c r="AF74" s="34"/>
      <c r="AG74" s="34"/>
    </row>
    <row r="75" spans="1:33" ht="12.75">
      <c r="A75"/>
      <c r="B75"/>
      <c r="E75"/>
      <c r="F75"/>
      <c r="G75"/>
      <c r="H75"/>
      <c r="I75"/>
      <c r="J75"/>
      <c r="K75"/>
      <c r="L75"/>
      <c r="M75" s="31"/>
      <c r="Q75" s="44" t="str">
        <f>IF(AND($N$35="bye",$N$41="bye"),"",IF($N$35="bye","",IF($N$41="bye","","L"&amp;$P$35)))</f>
        <v>L5</v>
      </c>
      <c r="R75" s="19" t="str">
        <f>IF($N$35="bye","bye",IF($N$41="bye","bye",IF(AND(OR(ISBLANK($O$35),$O$35="__"),OR(ISBLANK($O$41),$O$41="__")),"Loser "&amp;$P$35,IF($O$35&gt;$O$41,$N$41,$N$35))))</f>
        <v>Loser 5</v>
      </c>
      <c r="S75" s="3" t="s">
        <v>0</v>
      </c>
      <c r="T75" s="86">
        <f>IF(OR(R75="bye",R77="bye"),"",MAX($D$30:$D$84,$H$30:$H$88,$L$30:$L$88,$P$30:$P$87,$T$30:$T74)+1)</f>
        <v>10</v>
      </c>
      <c r="U75" s="46" t="str">
        <f>IF(AND($R$75="bye",$R$77="bye"),"",IF($R$75="bye",$Q$77,IF($R$77="bye",$Q$75,"W"&amp;$T$75)))</f>
        <v>W10</v>
      </c>
      <c r="V75" s="22" t="str">
        <f>IF($R$75="bye",$R$77,IF($R$77="bye",$R$75,IF(AND(OR(ISBLANK($S$75),$S$75="__"),OR(ISBLANK($S$77),$S$77="__")),"Winner "&amp;$T$75,IF($S$75&gt;$S$77,$R$75,$R$77))))</f>
        <v>Winner 10</v>
      </c>
      <c r="W75" s="4" t="s">
        <v>0</v>
      </c>
      <c r="X75" s="75"/>
      <c r="Y75" s="44" t="str">
        <f>IF(AND($V$67="bye",$V$75="bye"),"",IF($V$67="bye",$U$75,IF($V$75="bye",$U$67,"W"&amp;$X$67)))</f>
        <v>W12</v>
      </c>
      <c r="Z75" s="19" t="str">
        <f>IF($V$67="bye",$V$75,IF($V$75="bye",$V$67,IF(AND(OR(ISBLANK($W$67),$W$67="__"),OR(ISBLANK($W$75),$W$75="__")),"Winner "&amp;$X$67,IF($W$67&gt;$W$75,$V$67,$V$75))))</f>
        <v>Winner 12</v>
      </c>
      <c r="AA75" s="3" t="s">
        <v>0</v>
      </c>
      <c r="AB75" s="86">
        <f>IF(OR($Z$75="bye",$Z$77="bye"),"",MAX($A$2:AA$2,AB$30:AB73)+1)</f>
        <v>13</v>
      </c>
      <c r="AC75" s="25"/>
      <c r="AE75" s="34"/>
      <c r="AF75" s="34"/>
      <c r="AG75" s="34"/>
    </row>
    <row r="76" spans="1:29" ht="12.75">
      <c r="A76"/>
      <c r="B76"/>
      <c r="E76"/>
      <c r="F76"/>
      <c r="G76"/>
      <c r="H76"/>
      <c r="I76"/>
      <c r="J76"/>
      <c r="K76"/>
      <c r="L76"/>
      <c r="M76" s="31"/>
      <c r="Q76" s="45"/>
      <c r="R76" s="62"/>
      <c r="S76" s="7"/>
      <c r="T76" s="78"/>
      <c r="Y76" s="45"/>
      <c r="Z76" s="62"/>
      <c r="AA76" s="20"/>
      <c r="AB76" s="78"/>
      <c r="AC76" s="8"/>
    </row>
    <row r="77" spans="1:29" ht="12.75">
      <c r="A77"/>
      <c r="B77"/>
      <c r="E77"/>
      <c r="F77"/>
      <c r="G77"/>
      <c r="H77"/>
      <c r="I77"/>
      <c r="J77"/>
      <c r="K77"/>
      <c r="L77"/>
      <c r="M77" s="44" t="str">
        <f>IF($F$57="bye","",IF($F$59="bye","","L"&amp;$H$57))</f>
        <v>L4</v>
      </c>
      <c r="N77" s="19" t="str">
        <f>IF($F$57="bye","bye",IF($F$59="bye","bye",IF(AND(OR(ISBLANK($G$57),$G$57="__"),OR(ISBLANK($G$59),$G$59="__")),"Loser "&amp;$H$57,IF($G$57&gt;$G$59,$F$59,$F$57))))</f>
        <v>Loser 4</v>
      </c>
      <c r="O77" s="3" t="s">
        <v>0</v>
      </c>
      <c r="P77" s="86">
        <f>IF(OR(N77="bye",N80="bye"),"",MAX($A$2:O$2,P$30:P76)+1)</f>
        <v>8</v>
      </c>
      <c r="Q77" s="46" t="str">
        <f>IF(AND($N$77="bye",$N$80="bye"),"",IF($N$77="bye",$M$80,IF($N$80="bye",$M$77,"W"&amp;$P$77)))</f>
        <v>W8</v>
      </c>
      <c r="R77" s="22" t="str">
        <f>IF($N$77="bye",$N$80,IF($N$80="bye",$N$77,IF(AND(OR(ISBLANK($O$77),$O$77="__"),OR(ISBLANK($O$80),$O$80="__")),"Winner "&amp;$P$77,IF($O$77&gt;$O$80,$N$77,$N$80))))</f>
        <v>Winner 8</v>
      </c>
      <c r="S77" s="4" t="s">
        <v>0</v>
      </c>
      <c r="T77" s="75"/>
      <c r="Y77" s="46" t="str">
        <f>IF(AND($V$41="bye",$V$51="bye"),"",IF($V$41="bye","",IF($V$51="bye","","L"&amp;$X$41)))</f>
        <v>L11</v>
      </c>
      <c r="Z77" s="22" t="str">
        <f>IF($V$41="bye","bye",IF($V$51="bye","bye",IF(AND(OR(ISBLANK($W$41),$W$41="__"),OR(ISBLANK($W$51),$W$51="__")),"Loser "&amp;$X$41,IF($W$41&gt;$W$51,$V$51,$V$41))))</f>
        <v>Loser 11</v>
      </c>
      <c r="AA77" s="4" t="s">
        <v>0</v>
      </c>
      <c r="AB77" s="75"/>
      <c r="AC77" s="8"/>
    </row>
    <row r="78" spans="1:29" ht="12.75">
      <c r="A78"/>
      <c r="B78"/>
      <c r="C78" s="18"/>
      <c r="E78"/>
      <c r="F78"/>
      <c r="G78"/>
      <c r="H78"/>
      <c r="I78"/>
      <c r="J78"/>
      <c r="K78"/>
      <c r="L78"/>
      <c r="M78" s="45"/>
      <c r="N78" s="62"/>
      <c r="O78" s="20"/>
      <c r="P78" s="78"/>
      <c r="AC78" s="8"/>
    </row>
    <row r="79" spans="1:34" ht="12.75">
      <c r="A79"/>
      <c r="B79"/>
      <c r="C79" s="18"/>
      <c r="E79"/>
      <c r="F79"/>
      <c r="G79"/>
      <c r="H79"/>
      <c r="I79"/>
      <c r="J79"/>
      <c r="K79"/>
      <c r="L79"/>
      <c r="M79" s="45"/>
      <c r="N79" s="62"/>
      <c r="O79" s="20"/>
      <c r="P79" s="78"/>
      <c r="AD79" s="79" t="str">
        <f>"Game "&amp;$AG$67&amp;" is necessary only if "&amp;$AE$53&amp;" defeats "&amp;$AE$51&amp;" in Game "&amp;$AG$51&amp;"."</f>
        <v>Game 15 is necessary only if Winner 13 defeats Winner 11 in Game 14.</v>
      </c>
      <c r="AE79" s="80"/>
      <c r="AF79" s="80"/>
      <c r="AG79" s="80"/>
      <c r="AH79" s="81"/>
    </row>
    <row r="80" spans="1:34" ht="12.75">
      <c r="A80"/>
      <c r="B80"/>
      <c r="C80" s="18"/>
      <c r="E80"/>
      <c r="F80"/>
      <c r="G80"/>
      <c r="H80"/>
      <c r="I80"/>
      <c r="J80"/>
      <c r="K80"/>
      <c r="L80"/>
      <c r="M80" s="46" t="str">
        <f>IF($F$49="bye","",IF($F$51="bye","","L"&amp;$H$49))</f>
        <v>L3</v>
      </c>
      <c r="N80" s="22" t="str">
        <f>IF($F$49="bye","bye",IF($F$51="bye","bye",IF(AND(OR(ISBLANK($G$49),$G$49="__"),OR(ISBLANK($G$51),$G$51="__")),"Loser "&amp;$H$49,IF($G$49&gt;$G$51,$F$51,$F$49))))</f>
        <v>Loser 3</v>
      </c>
      <c r="O80" s="4" t="s">
        <v>0</v>
      </c>
      <c r="P80" s="75"/>
      <c r="AD80" s="82"/>
      <c r="AE80" s="83"/>
      <c r="AF80" s="83"/>
      <c r="AG80" s="83"/>
      <c r="AH80" s="76"/>
    </row>
    <row r="81" spans="1:34" ht="12.75">
      <c r="A81" s="7"/>
      <c r="B81" s="20"/>
      <c r="C81" s="18"/>
      <c r="E81"/>
      <c r="F81"/>
      <c r="G81"/>
      <c r="H81"/>
      <c r="I81"/>
      <c r="J81"/>
      <c r="K81"/>
      <c r="L81"/>
      <c r="AD81" s="82"/>
      <c r="AE81" s="83"/>
      <c r="AF81" s="83"/>
      <c r="AG81" s="83"/>
      <c r="AH81" s="76"/>
    </row>
    <row r="82" spans="1:34" ht="12.75">
      <c r="A82" s="7"/>
      <c r="B82" s="20"/>
      <c r="C82" s="18"/>
      <c r="E82"/>
      <c r="F82"/>
      <c r="G82"/>
      <c r="H82"/>
      <c r="I82"/>
      <c r="J82"/>
      <c r="K82"/>
      <c r="L82"/>
      <c r="AD82" s="82"/>
      <c r="AE82" s="83"/>
      <c r="AF82" s="83"/>
      <c r="AG82" s="83"/>
      <c r="AH82" s="76"/>
    </row>
    <row r="83" spans="1:34" ht="12.75">
      <c r="A83" s="7"/>
      <c r="B83" s="20"/>
      <c r="C83" s="18"/>
      <c r="E83"/>
      <c r="F83"/>
      <c r="G83"/>
      <c r="H83"/>
      <c r="I83"/>
      <c r="J83"/>
      <c r="K83"/>
      <c r="L83"/>
      <c r="R83" s="72" t="str">
        <f ca="1">"Updated on "&amp;TEXT(NOW(),"Dddd Mmmm Dd, yyyy at hh:mm AM/PM")</f>
        <v>Updated on Tuesday July 18, 2006 at 03:24 PM</v>
      </c>
      <c r="AD83" s="84"/>
      <c r="AE83" s="85"/>
      <c r="AF83" s="85"/>
      <c r="AG83" s="85"/>
      <c r="AH83" s="77"/>
    </row>
    <row r="84" spans="1:3" ht="12.75">
      <c r="A84" s="18"/>
      <c r="C84" s="18"/>
    </row>
    <row r="85" spans="1:28" ht="12.75">
      <c r="A85" s="72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1:2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1:2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1:2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  <row r="97" spans="29:30" ht="12.75">
      <c r="AC97"/>
      <c r="AD97"/>
    </row>
    <row r="98" ht="12.75">
      <c r="AC98"/>
    </row>
    <row r="99" ht="12.75">
      <c r="AC99"/>
    </row>
    <row r="100" ht="12.75">
      <c r="AC100"/>
    </row>
    <row r="101" ht="12.75">
      <c r="AC101"/>
    </row>
  </sheetData>
  <mergeCells count="16">
    <mergeCell ref="AD79:AH83"/>
    <mergeCell ref="H33:H35"/>
    <mergeCell ref="H41:H43"/>
    <mergeCell ref="H49:H51"/>
    <mergeCell ref="H57:H59"/>
    <mergeCell ref="T65:T67"/>
    <mergeCell ref="AG67:AG69"/>
    <mergeCell ref="AG51:AG53"/>
    <mergeCell ref="X67:X75"/>
    <mergeCell ref="X41:X51"/>
    <mergeCell ref="AB75:AB77"/>
    <mergeCell ref="T75:T77"/>
    <mergeCell ref="P35:P41"/>
    <mergeCell ref="P51:P57"/>
    <mergeCell ref="P67:P70"/>
    <mergeCell ref="P77:P80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50" r:id="rId1"/>
  <headerFooter alignWithMargins="0">
    <oddHeader>&amp;C16-Team Double-Elimination</oddHeader>
    <oddFooter>&amp;Rjimdean@littleleague.ca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workbookViewId="0" topLeftCell="A19">
      <selection activeCell="V55" sqref="V55"/>
    </sheetView>
  </sheetViews>
  <sheetFormatPr defaultColWidth="9.140625" defaultRowHeight="12.75"/>
  <cols>
    <col min="1" max="1" width="5.7109375" style="5" customWidth="1"/>
    <col min="2" max="2" width="7.7109375" style="18" customWidth="1"/>
    <col min="3" max="3" width="3.00390625" style="5" customWidth="1"/>
    <col min="4" max="4" width="2.00390625" style="18" customWidth="1"/>
    <col min="5" max="5" width="3.8515625" style="18" customWidth="1"/>
    <col min="6" max="6" width="8.421875" style="18" customWidth="1"/>
    <col min="7" max="8" width="3.00390625" style="18" customWidth="1"/>
    <col min="9" max="9" width="4.8515625" style="18" customWidth="1"/>
    <col min="10" max="10" width="9.421875" style="18" customWidth="1"/>
    <col min="11" max="12" width="3.00390625" style="18" customWidth="1"/>
    <col min="13" max="13" width="4.8515625" style="18" customWidth="1"/>
    <col min="14" max="14" width="9.421875" style="18" customWidth="1"/>
    <col min="15" max="16" width="3.00390625" style="18" customWidth="1"/>
    <col min="17" max="17" width="4.8515625" style="18" customWidth="1"/>
    <col min="18" max="18" width="9.421875" style="18" customWidth="1"/>
    <col min="19" max="20" width="3.00390625" style="18" customWidth="1"/>
    <col min="21" max="21" width="2.7109375" style="18" customWidth="1"/>
    <col min="22" max="22" width="4.8515625" style="18" customWidth="1"/>
    <col min="23" max="23" width="9.421875" style="18" customWidth="1"/>
    <col min="24" max="25" width="3.00390625" style="18" customWidth="1"/>
    <col min="26" max="26" width="2.7109375" style="18" customWidth="1"/>
    <col min="27" max="27" width="12.00390625" style="18" customWidth="1"/>
    <col min="28" max="16384" width="9.140625" style="18" customWidth="1"/>
  </cols>
  <sheetData>
    <row r="1" spans="1:27" ht="12.75">
      <c r="A1" s="63" t="s">
        <v>45</v>
      </c>
      <c r="B1" s="50"/>
      <c r="C1" s="51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7" ht="12.75">
      <c r="A2" s="43"/>
      <c r="B2" s="43" t="s">
        <v>47</v>
      </c>
      <c r="C2" s="43"/>
      <c r="D2" s="43">
        <f>MAX(D23:D37)</f>
        <v>4</v>
      </c>
      <c r="E2" s="43"/>
      <c r="F2" s="43"/>
      <c r="G2" s="43"/>
      <c r="H2" s="43">
        <f>MAX(H23:H54)</f>
        <v>8</v>
      </c>
      <c r="I2" s="43"/>
      <c r="J2" s="43"/>
      <c r="K2" s="43"/>
      <c r="L2" s="43">
        <f>MAX(L23:L54)</f>
        <v>10</v>
      </c>
      <c r="M2" s="43"/>
      <c r="N2" s="43"/>
      <c r="O2" s="43"/>
      <c r="P2" s="43">
        <f>MAX(P23:P54)</f>
        <v>12</v>
      </c>
      <c r="Q2" s="43"/>
      <c r="R2" s="43"/>
      <c r="S2" s="43"/>
      <c r="T2" s="43">
        <f>MAX(T23:T54)</f>
        <v>13</v>
      </c>
      <c r="U2" s="43"/>
      <c r="V2" s="43"/>
      <c r="W2" s="43"/>
      <c r="X2" s="43"/>
      <c r="Y2" s="43">
        <f>MAX(Y23:Y56)</f>
        <v>15</v>
      </c>
      <c r="Z2" s="43"/>
      <c r="AA2" s="43"/>
    </row>
    <row r="3" spans="1:27" ht="12.75">
      <c r="A3" s="43"/>
      <c r="B3" s="43" t="s">
        <v>48</v>
      </c>
      <c r="C3" s="43"/>
      <c r="D3" s="43">
        <f>IF(D$2=0,0,MAX($A$3:C$3)+1)</f>
        <v>1</v>
      </c>
      <c r="E3" s="43"/>
      <c r="F3" s="43"/>
      <c r="G3" s="43"/>
      <c r="H3" s="43">
        <f>IF(H$2=0,0,MAX($A$3:G$3)+1)</f>
        <v>2</v>
      </c>
      <c r="I3" s="43"/>
      <c r="J3" s="43"/>
      <c r="K3" s="43"/>
      <c r="L3" s="43">
        <f>IF(L$2=0,0,MAX($A$3:K$3)+1)</f>
        <v>3</v>
      </c>
      <c r="M3" s="43"/>
      <c r="N3" s="43"/>
      <c r="O3" s="43"/>
      <c r="P3" s="43">
        <f>IF(P$2=0,0,MAX($A$3:O$3)+1)</f>
        <v>4</v>
      </c>
      <c r="Q3" s="43"/>
      <c r="R3" s="43"/>
      <c r="S3" s="43"/>
      <c r="T3" s="43">
        <f>IF(T$2=0,0,MAX($A$3:S$3)+1)</f>
        <v>5</v>
      </c>
      <c r="U3" s="43"/>
      <c r="V3" s="43"/>
      <c r="W3" s="43"/>
      <c r="X3" s="43"/>
      <c r="Y3" s="43">
        <f>IF(Y$2=0,0,MAX($A$3:X$3)+1)</f>
        <v>6</v>
      </c>
      <c r="Z3" s="43"/>
      <c r="AA3" s="43"/>
    </row>
    <row r="4" spans="1:27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s="61" customFormat="1" ht="12.75">
      <c r="A5" s="43"/>
      <c r="B5" s="43"/>
      <c r="C5" s="43"/>
      <c r="D5" s="43"/>
      <c r="E5" s="43"/>
      <c r="F5" s="49" t="s">
        <v>1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43"/>
      <c r="W5" s="50"/>
      <c r="X5" s="50"/>
      <c r="Y5" s="50"/>
      <c r="Z5" s="50"/>
      <c r="AA5" s="50"/>
    </row>
    <row r="6" spans="1:27" s="61" customFormat="1" ht="12.75">
      <c r="A6" s="51"/>
      <c r="B6" s="50"/>
      <c r="C6" s="51"/>
      <c r="D6" s="50"/>
      <c r="E6" s="50"/>
      <c r="F6" s="49"/>
      <c r="G6" s="52">
        <v>0</v>
      </c>
      <c r="H6" s="50" t="s">
        <v>22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43"/>
      <c r="W6" s="50"/>
      <c r="X6" s="50"/>
      <c r="Y6" s="50"/>
      <c r="Z6" s="50"/>
      <c r="AA6" s="50"/>
    </row>
    <row r="7" spans="1:27" s="61" customFormat="1" ht="12.75">
      <c r="A7" s="51"/>
      <c r="B7" s="50"/>
      <c r="C7" s="51"/>
      <c r="D7" s="50"/>
      <c r="E7" s="50"/>
      <c r="F7" s="50"/>
      <c r="G7" s="52">
        <v>1</v>
      </c>
      <c r="H7" s="53" t="s">
        <v>46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43"/>
      <c r="W7" s="50"/>
      <c r="X7" s="50"/>
      <c r="Y7" s="50"/>
      <c r="Z7" s="50"/>
      <c r="AA7" s="50"/>
    </row>
    <row r="8" spans="1:27" s="61" customFormat="1" ht="12.75">
      <c r="A8" s="51"/>
      <c r="B8" s="50"/>
      <c r="C8" s="51"/>
      <c r="D8" s="50"/>
      <c r="E8" s="50"/>
      <c r="F8" s="50"/>
      <c r="G8" s="52">
        <v>2</v>
      </c>
      <c r="H8" s="53" t="s">
        <v>2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43"/>
      <c r="W8" s="50"/>
      <c r="X8" s="50"/>
      <c r="Y8" s="50"/>
      <c r="Z8" s="50"/>
      <c r="AA8" s="50"/>
    </row>
    <row r="9" spans="1:27" s="61" customFormat="1" ht="12.75">
      <c r="A9" s="51"/>
      <c r="B9" s="50"/>
      <c r="C9" s="51"/>
      <c r="D9" s="50"/>
      <c r="E9" s="50"/>
      <c r="F9" s="50"/>
      <c r="G9" s="52">
        <v>3</v>
      </c>
      <c r="H9" s="53" t="s">
        <v>24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43"/>
      <c r="V9" s="43"/>
      <c r="W9" s="50"/>
      <c r="X9" s="50"/>
      <c r="Y9" s="50"/>
      <c r="Z9" s="50"/>
      <c r="AA9" s="50"/>
    </row>
    <row r="10" spans="1:27" s="61" customFormat="1" ht="12.75">
      <c r="A10" s="51"/>
      <c r="B10" s="50"/>
      <c r="C10" s="51"/>
      <c r="D10" s="50"/>
      <c r="E10" s="50"/>
      <c r="F10" s="50"/>
      <c r="G10" s="52"/>
      <c r="H10" s="53" t="str">
        <f>"(except the last column, which would take two days if Game "&amp;Y43&amp;" is necessary)."</f>
        <v>(except the last column, which would take two days if Game 15 is necessary).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43"/>
      <c r="V10" s="43"/>
      <c r="W10" s="50"/>
      <c r="X10" s="50"/>
      <c r="Y10" s="50"/>
      <c r="Z10" s="50"/>
      <c r="AA10" s="50"/>
    </row>
    <row r="11" spans="1:20" ht="19.5">
      <c r="A11" s="70" t="s">
        <v>55</v>
      </c>
      <c r="B11" s="71" t="s">
        <v>4</v>
      </c>
      <c r="E11" s="54" t="s">
        <v>53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ht="12.75">
      <c r="A12" s="17" t="s">
        <v>5</v>
      </c>
      <c r="B12" s="36" t="str">
        <f aca="true" t="shared" si="0" ref="B12:B19">"Team "&amp;A12</f>
        <v>Team A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2" ht="12.75">
      <c r="A13" s="17" t="s">
        <v>6</v>
      </c>
      <c r="B13" s="36" t="str">
        <f t="shared" si="0"/>
        <v>Team B</v>
      </c>
      <c r="C13"/>
      <c r="D13"/>
      <c r="E13"/>
      <c r="F13" s="55" t="s">
        <v>54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2.75">
      <c r="A14" s="17" t="s">
        <v>7</v>
      </c>
      <c r="B14" s="36" t="str">
        <f t="shared" si="0"/>
        <v>Team C</v>
      </c>
      <c r="E14"/>
      <c r="F14" s="55" t="s">
        <v>49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2.75">
      <c r="A15" s="17" t="s">
        <v>8</v>
      </c>
      <c r="B15" s="36" t="str">
        <f t="shared" si="0"/>
        <v>Team D</v>
      </c>
      <c r="E15"/>
      <c r="F15" s="55" t="s">
        <v>50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2.75">
      <c r="A16" s="17" t="s">
        <v>9</v>
      </c>
      <c r="B16" s="36" t="str">
        <f t="shared" si="0"/>
        <v>Team E</v>
      </c>
      <c r="E16"/>
      <c r="F16" s="55" t="s">
        <v>51</v>
      </c>
      <c r="G16" t="s">
        <v>52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2.75">
      <c r="A17" s="17" t="s">
        <v>10</v>
      </c>
      <c r="B17" s="36" t="str">
        <f t="shared" si="0"/>
        <v>Team F</v>
      </c>
      <c r="E17"/>
      <c r="F17" s="55"/>
      <c r="G17" t="s">
        <v>56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2.75">
      <c r="A18" s="17" t="s">
        <v>11</v>
      </c>
      <c r="B18" s="36" t="str">
        <f t="shared" si="0"/>
        <v>Team G</v>
      </c>
      <c r="E18"/>
      <c r="F18" s="55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2.75">
      <c r="A19" s="56" t="s">
        <v>12</v>
      </c>
      <c r="B19" s="57" t="str">
        <f t="shared" si="0"/>
        <v>Team H</v>
      </c>
      <c r="E19"/>
      <c r="F19" s="55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10" ht="12.75">
      <c r="A20" s="7"/>
      <c r="B20" s="20"/>
      <c r="J20" s="20"/>
    </row>
    <row r="21" spans="2:23" s="31" customFormat="1" ht="12.75">
      <c r="B21" s="31" t="str">
        <f>IF(D$3=0,"","DAY "&amp;TEXT(D$3,"0"))</f>
        <v>DAY 1</v>
      </c>
      <c r="F21" s="31" t="str">
        <f>IF(H$3=0,"","DAY "&amp;TEXT(H$3,"0"))</f>
        <v>DAY 2</v>
      </c>
      <c r="J21" s="31" t="str">
        <f>IF(L$3=0,"","DAY "&amp;TEXT(L$3,"0"))</f>
        <v>DAY 3</v>
      </c>
      <c r="N21" s="31" t="str">
        <f>IF(P$3=0,"","DAY "&amp;TEXT(P$3,"0"))</f>
        <v>DAY 4</v>
      </c>
      <c r="R21" s="31" t="str">
        <f>IF(T$3=0,"","DAY "&amp;TEXT(T$3,"0"))</f>
        <v>DAY 5</v>
      </c>
      <c r="W21" s="31" t="str">
        <f>IF(Y$3=0,"","DAY "&amp;TEXT(Y$3,"0"))</f>
        <v>DAY 6</v>
      </c>
    </row>
    <row r="22" ht="12.75">
      <c r="J22" s="23"/>
    </row>
    <row r="23" spans="1:10" ht="12.75">
      <c r="A23" s="31" t="s">
        <v>5</v>
      </c>
      <c r="B23" s="19" t="str">
        <f>IF(ISBLANK(LOOKUP(A23,$A$12:$B$19)),"bye",LOOKUP(A23,$A$12:$B$19))</f>
        <v>Team A</v>
      </c>
      <c r="C23" s="3" t="s">
        <v>0</v>
      </c>
      <c r="D23" s="86">
        <f>IF(OR(B23="bye",B25="bye"),"",MAX(D$22:D22)+1)</f>
        <v>1</v>
      </c>
      <c r="J23" s="23"/>
    </row>
    <row r="24" spans="1:10" ht="12.75">
      <c r="A24" s="31"/>
      <c r="B24" s="20"/>
      <c r="C24" s="7"/>
      <c r="D24" s="78"/>
      <c r="J24" s="23"/>
    </row>
    <row r="25" spans="1:8" ht="12.75">
      <c r="A25" s="31" t="s">
        <v>12</v>
      </c>
      <c r="B25" s="22" t="str">
        <f>IF(ISBLANK(LOOKUP(A25,$A$12:$B$19)),"bye",LOOKUP(A25,$A$12:$B$19))</f>
        <v>Team H</v>
      </c>
      <c r="C25" s="4" t="s">
        <v>0</v>
      </c>
      <c r="D25" s="75"/>
      <c r="E25" s="44" t="str">
        <f>IF(AND(B23="bye",B25="bye"),"",IF(B23="Bye",A25,IF(B25="Bye",A23,"W"&amp;D23)))</f>
        <v>W1</v>
      </c>
      <c r="F25" s="19" t="str">
        <f>IF(B23="bye",B25,IF(B25="bye",B23,IF(AND(OR(ISBLANK(C23),C23="__"),OR(ISBLANK(C25),C25="__")),"Winner "&amp;D23,IF(C23&gt;C25,B23,B25))))</f>
        <v>Winner 1</v>
      </c>
      <c r="G25" s="3" t="s">
        <v>0</v>
      </c>
      <c r="H25" s="86">
        <f>IF(OR(F25="bye",F27="bye"),"",MAX($A$2:G$2,H$22:H24)+1)</f>
        <v>5</v>
      </c>
    </row>
    <row r="26" spans="1:8" ht="12.75">
      <c r="A26" s="31"/>
      <c r="E26" s="45"/>
      <c r="F26" s="20"/>
      <c r="G26" s="7"/>
      <c r="H26" s="78"/>
    </row>
    <row r="27" spans="1:16" ht="12.75">
      <c r="A27" s="31" t="s">
        <v>8</v>
      </c>
      <c r="B27" s="19" t="str">
        <f>IF(ISBLANK(LOOKUP(A27,$A$12:$B$19)),"bye",LOOKUP(A27,$A$12:$B$19))</f>
        <v>Team D</v>
      </c>
      <c r="C27" s="3" t="s">
        <v>0</v>
      </c>
      <c r="D27" s="86">
        <f>IF(OR(B27="bye",B29="bye"),"",MAX(D$22:D26)+1)</f>
        <v>2</v>
      </c>
      <c r="E27" s="46" t="str">
        <f>IF(AND(B27="bye",B29="bye"),"",IF(B27="Bye",A29,IF(B29="Bye",A27,"W"&amp;D27)))</f>
        <v>W2</v>
      </c>
      <c r="F27" s="22" t="str">
        <f>IF(B27="bye",B29,IF(B29="bye",B27,IF(AND(OR(ISBLANK(C27),C27="__"),OR(ISBLANK(C29),C29="__")),"Winner "&amp;D27,IF(C27&gt;C29,B27,B29))))</f>
        <v>Winner 2</v>
      </c>
      <c r="G27" s="4" t="s">
        <v>0</v>
      </c>
      <c r="H27" s="75"/>
      <c r="I27" s="19"/>
      <c r="J27" s="19"/>
      <c r="K27" s="19"/>
      <c r="L27" s="19"/>
      <c r="M27" s="44" t="str">
        <f>IF($F25="bye",$E27,IF($F27="bye",$E25,"W"&amp;$H25))</f>
        <v>W5</v>
      </c>
      <c r="N27" s="19" t="str">
        <f>IF(F25="bye",F27,IF(F27="bye",F25,IF(AND(OR(ISBLANK(G25),G25="__"),OR(ISBLANK(G27),G27="__")),"Winner "&amp;H25,IF(G25&gt;G27,F25,F27))))</f>
        <v>Winner 5</v>
      </c>
      <c r="O27" s="3" t="s">
        <v>0</v>
      </c>
      <c r="P27" s="86">
        <f>IF(OR(N27="bye",N33="bye"),"",MAX($A$2:O$2,P$22:P26)+1)</f>
        <v>11</v>
      </c>
    </row>
    <row r="28" spans="1:16" ht="12.75">
      <c r="A28" s="31"/>
      <c r="B28" s="20"/>
      <c r="C28" s="7"/>
      <c r="D28" s="78"/>
      <c r="E28" s="31"/>
      <c r="I28" s="20"/>
      <c r="J28" s="20"/>
      <c r="K28" s="20"/>
      <c r="L28" s="20"/>
      <c r="M28" s="20"/>
      <c r="N28" s="20"/>
      <c r="O28" s="20"/>
      <c r="P28" s="78"/>
    </row>
    <row r="29" spans="1:16" ht="12.75">
      <c r="A29" s="31" t="s">
        <v>9</v>
      </c>
      <c r="B29" s="22" t="str">
        <f>IF(ISBLANK(LOOKUP(A29,$A$12:$B$19)),"bye",LOOKUP(A29,$A$12:$B$19))</f>
        <v>Team E</v>
      </c>
      <c r="C29" s="4" t="s">
        <v>0</v>
      </c>
      <c r="D29" s="75"/>
      <c r="E29" s="31"/>
      <c r="I29" s="20"/>
      <c r="J29" s="20"/>
      <c r="K29" s="20"/>
      <c r="L29" s="20"/>
      <c r="M29" s="20"/>
      <c r="N29" s="20"/>
      <c r="O29" s="20"/>
      <c r="P29" s="78"/>
    </row>
    <row r="30" spans="1:21" ht="12.75">
      <c r="A30" s="31"/>
      <c r="E30" s="31"/>
      <c r="I30" s="20"/>
      <c r="J30" s="20"/>
      <c r="K30" s="20"/>
      <c r="L30" s="20"/>
      <c r="M30" s="20"/>
      <c r="N30" s="20"/>
      <c r="O30" s="20"/>
      <c r="P30" s="78"/>
      <c r="U30" s="8"/>
    </row>
    <row r="31" spans="1:23" ht="12.75">
      <c r="A31" s="31" t="s">
        <v>6</v>
      </c>
      <c r="B31" s="19" t="str">
        <f>IF(ISBLANK(LOOKUP(A31,$A$12:$B$19)),"bye",LOOKUP(A31,$A$12:$B$19))</f>
        <v>Team B</v>
      </c>
      <c r="C31" s="3" t="s">
        <v>0</v>
      </c>
      <c r="D31" s="86">
        <f>IF(OR(B31="bye",B33="bye"),"",MAX(D$22:D30)+1)</f>
        <v>3</v>
      </c>
      <c r="E31" s="31"/>
      <c r="I31" s="20"/>
      <c r="J31" s="20"/>
      <c r="K31" s="20"/>
      <c r="L31" s="20"/>
      <c r="M31" s="20"/>
      <c r="N31" s="20"/>
      <c r="O31" s="20"/>
      <c r="P31" s="78"/>
      <c r="U31" s="8"/>
      <c r="W31" s="31" t="str">
        <f>IF(Y$3=0,"","DAY "&amp;TEXT(Y$3,"0"))</f>
        <v>DAY 6</v>
      </c>
    </row>
    <row r="32" spans="1:21" ht="12.75">
      <c r="A32" s="31"/>
      <c r="B32" s="20"/>
      <c r="C32" s="7"/>
      <c r="D32" s="78"/>
      <c r="E32" s="31"/>
      <c r="I32" s="20"/>
      <c r="J32" s="20"/>
      <c r="K32" s="20"/>
      <c r="L32" s="20"/>
      <c r="M32" s="20"/>
      <c r="N32" s="20"/>
      <c r="O32" s="20"/>
      <c r="P32" s="78"/>
      <c r="U32" s="8"/>
    </row>
    <row r="33" spans="1:25" ht="12.75">
      <c r="A33" s="31" t="s">
        <v>11</v>
      </c>
      <c r="B33" s="22" t="str">
        <f>IF(ISBLANK(LOOKUP(A33,$A$12:$B$19)),"bye",LOOKUP(A33,$A$12:$B$19))</f>
        <v>Team G</v>
      </c>
      <c r="C33" s="4" t="s">
        <v>0</v>
      </c>
      <c r="D33" s="75"/>
      <c r="E33" s="44" t="str">
        <f>IF(AND(B31="bye",B33="bye"),"",IF(B31="Bye",A33,IF(B33="Bye",A31,"W"&amp;D31)))</f>
        <v>W3</v>
      </c>
      <c r="F33" s="19" t="str">
        <f>IF(B31="bye",B33,IF(B33="bye",B31,IF(AND(OR(ISBLANK(C31),C31="__"),OR(ISBLANK(C33),C33="__")),"Winner "&amp;D31,IF(C31&gt;C33,B31,B33))))</f>
        <v>Winner 3</v>
      </c>
      <c r="G33" s="3" t="s">
        <v>0</v>
      </c>
      <c r="H33" s="86">
        <f>IF(OR(F33="bye",F35="bye"),"",MAX($A$2:G$2,H$22:H32)+1)</f>
        <v>6</v>
      </c>
      <c r="I33" s="22"/>
      <c r="J33" s="22"/>
      <c r="K33" s="22"/>
      <c r="L33" s="22"/>
      <c r="M33" s="46" t="str">
        <f>IF($F33="bye",$E35,IF($F35="bye",$E33,"W"&amp;$H33))</f>
        <v>W6</v>
      </c>
      <c r="N33" s="22" t="str">
        <f>IF(F33="bye",F35,IF(F35="bye",F33,IF(AND(OR(ISBLANK(G33),G33="__"),OR(ISBLANK(G35),G35="__")),"Winner "&amp;H33,IF(G33&gt;G35,F33,F35))))</f>
        <v>Winner 6</v>
      </c>
      <c r="O33" s="4" t="s">
        <v>0</v>
      </c>
      <c r="P33" s="75"/>
      <c r="Q33" s="21"/>
      <c r="R33" s="19"/>
      <c r="S33" s="19"/>
      <c r="T33" s="19"/>
      <c r="U33" s="21"/>
      <c r="V33" s="44" t="str">
        <f>IF(N27="bye",M33,IF(N33="bye",M27,"W"&amp;P27))</f>
        <v>W11</v>
      </c>
      <c r="W33" s="19" t="str">
        <f>IF(N27="bye",N33,IF(N33="bye",N27,IF(AND(OR(ISBLANK(O33),O33="__"),OR(ISBLANK(O27),O27="__")),"Winner "&amp;P27,IF(O27&gt;O33,N27,N33))))</f>
        <v>Winner 11</v>
      </c>
      <c r="X33" s="3" t="s">
        <v>0</v>
      </c>
      <c r="Y33" s="86">
        <f>IF(OR(W33="bye",W36="bye"),"",MAX($A$2:X$2,Y$22:Y32)+1)</f>
        <v>14</v>
      </c>
    </row>
    <row r="34" spans="1:25" ht="12.75">
      <c r="A34" s="31"/>
      <c r="E34" s="45"/>
      <c r="F34" s="20"/>
      <c r="G34" s="7"/>
      <c r="H34" s="78"/>
      <c r="U34" s="32"/>
      <c r="V34" s="45"/>
      <c r="W34" s="20"/>
      <c r="X34" s="7"/>
      <c r="Y34" s="78"/>
    </row>
    <row r="35" spans="1:26" ht="12.75">
      <c r="A35" s="31" t="s">
        <v>7</v>
      </c>
      <c r="B35" s="19" t="str">
        <f>IF(ISBLANK(LOOKUP(A35,$A$12:$B$19)),"bye",LOOKUP(A35,$A$12:$B$19))</f>
        <v>Team C</v>
      </c>
      <c r="C35" s="3" t="s">
        <v>0</v>
      </c>
      <c r="D35" s="86">
        <f>IF(OR(B35="bye",B37="bye"),"",MAX(D$22:D34)+1)</f>
        <v>4</v>
      </c>
      <c r="E35" s="46" t="str">
        <f>IF(AND(B35="bye",B37="bye"),"",IF(B35="Bye",A37,IF(B37="Bye",A35,"W"&amp;D35)))</f>
        <v>W4</v>
      </c>
      <c r="F35" s="22" t="str">
        <f>IF(B35="bye",B37,IF(B37="bye",B35,IF(AND(OR(ISBLANK(C35),C35="__"),OR(ISBLANK(C37),C37="__")),"Winner "&amp;D35,IF(C35&gt;C37,B35,B37))))</f>
        <v>Winner 4</v>
      </c>
      <c r="G35" s="4" t="s">
        <v>0</v>
      </c>
      <c r="H35" s="75"/>
      <c r="U35" s="58"/>
      <c r="V35" s="46" t="str">
        <f>IF(R46="bye",Q48,IF(R48="bye",Q46,"W"&amp;T46))</f>
        <v>W13</v>
      </c>
      <c r="W35" s="22" t="str">
        <f>IF(R46="bye",R48,IF(R48="bye",R46,IF(AND(OR(ISBLANK(S46),S46="__"),OR(ISBLANK(S48),S48="__")),"Winner "&amp;T46,IF(S46&gt;S48,R46,R48))))</f>
        <v>Winner 13</v>
      </c>
      <c r="X35" s="4" t="s">
        <v>0</v>
      </c>
      <c r="Y35" s="75"/>
      <c r="Z35" s="28"/>
    </row>
    <row r="36" spans="1:26" ht="12.75">
      <c r="A36" s="31"/>
      <c r="B36" s="20"/>
      <c r="C36" s="7"/>
      <c r="D36" s="78"/>
      <c r="E36" s="31"/>
      <c r="J36" s="23"/>
      <c r="U36" s="59"/>
      <c r="V36" s="31"/>
      <c r="Z36" s="33"/>
    </row>
    <row r="37" spans="1:26" ht="12.75">
      <c r="A37" s="31" t="s">
        <v>10</v>
      </c>
      <c r="B37" s="22" t="str">
        <f>IF(ISBLANK(LOOKUP(A37,$A$12:$B$19)),"bye",LOOKUP(A37,$A$12:$B$19))</f>
        <v>Team F</v>
      </c>
      <c r="C37" s="4" t="s">
        <v>0</v>
      </c>
      <c r="D37" s="75"/>
      <c r="E37" s="31"/>
      <c r="J37" s="23"/>
      <c r="U37" s="59"/>
      <c r="V37" s="31"/>
      <c r="Z37" s="33"/>
    </row>
    <row r="38" spans="2:27" ht="13.5" thickBot="1">
      <c r="B38" s="20"/>
      <c r="C38" s="7"/>
      <c r="D38" s="8"/>
      <c r="E38" s="47"/>
      <c r="F38" s="40"/>
      <c r="G38" s="41"/>
      <c r="H38" s="42"/>
      <c r="I38" s="40"/>
      <c r="J38" s="40"/>
      <c r="K38" s="40"/>
      <c r="L38" s="40"/>
      <c r="M38" s="47"/>
      <c r="N38" s="40"/>
      <c r="O38" s="40"/>
      <c r="P38" s="40"/>
      <c r="Q38" s="40"/>
      <c r="R38" s="40"/>
      <c r="S38" s="40"/>
      <c r="T38" s="40"/>
      <c r="U38" s="60"/>
      <c r="V38" s="47"/>
      <c r="W38" s="40"/>
      <c r="X38" s="40"/>
      <c r="Y38" s="40"/>
      <c r="Z38" s="33"/>
      <c r="AA38" s="22" t="str">
        <f>IF(W33="bye",W35,IF(W35="bye",W33,IF(AND(OR(ISBLANK(X33),X33="__"),OR(ISBLANK(X35),X35="__")),"Winner "&amp;Y33&amp;"/"&amp;Y43,IF(X33&gt;X35,W33,IF(AND(OR(ISBLANK(X43),X43="__"),OR(ISBLANK(X45),X45="__")),"Winner "&amp;Y43,IF(X43&gt;X45,W43,W45))))))</f>
        <v>Winner 14/15</v>
      </c>
    </row>
    <row r="39" spans="1:27" ht="12.75">
      <c r="A39"/>
      <c r="B39"/>
      <c r="E39" s="31"/>
      <c r="F39" s="31" t="str">
        <f>IF(H$3=0,"","DAY "&amp;TEXT(H$3,"0"))</f>
        <v>DAY 2</v>
      </c>
      <c r="G39" s="31"/>
      <c r="H39" s="31"/>
      <c r="I39" s="31"/>
      <c r="J39" s="31" t="str">
        <f>IF(L$3=0,"","DAY "&amp;TEXT(L$3,"0"))</f>
        <v>DAY 3</v>
      </c>
      <c r="K39" s="31"/>
      <c r="L39" s="31"/>
      <c r="M39" s="31"/>
      <c r="N39" s="31" t="str">
        <f>IF(P$3=0,"","DAY "&amp;TEXT(P$3,"0"))</f>
        <v>DAY 4</v>
      </c>
      <c r="O39" s="31"/>
      <c r="P39" s="31"/>
      <c r="Q39" s="31"/>
      <c r="R39" s="31" t="str">
        <f>IF(T$3=0,"","DAY "&amp;TEXT(T$3,"0"))</f>
        <v>DAY 5</v>
      </c>
      <c r="S39" s="31"/>
      <c r="T39" s="31"/>
      <c r="U39" s="59"/>
      <c r="V39" s="31"/>
      <c r="W39" s="31" t="str">
        <f>IF(Y$3=0,"","DAY "&amp;TEXT(Y$3+1,"0"))</f>
        <v>DAY 7</v>
      </c>
      <c r="Z39" s="33"/>
      <c r="AA39" s="18" t="s">
        <v>21</v>
      </c>
    </row>
    <row r="40" spans="1:26" ht="12.75">
      <c r="A40"/>
      <c r="B40"/>
      <c r="E40" s="31"/>
      <c r="M40" s="31"/>
      <c r="U40" s="59"/>
      <c r="V40" s="31"/>
      <c r="W40" s="31"/>
      <c r="Z40" s="33"/>
    </row>
    <row r="41" spans="1:26" ht="12.75">
      <c r="A41"/>
      <c r="B41"/>
      <c r="C41"/>
      <c r="D41"/>
      <c r="E41"/>
      <c r="F41"/>
      <c r="G41"/>
      <c r="H41"/>
      <c r="I41" s="44" t="str">
        <f>IF(F33="bye","",IF(F35="bye","","L"&amp;H33))</f>
        <v>L6</v>
      </c>
      <c r="J41" s="19" t="str">
        <f>IF(F33="bye","bye",IF(F35="bye","bye",IF(AND(OR(ISBLANK(G33),G33="__"),OR(ISBLANK(G35),G35="__")),"Loser "&amp;H33,IF(G33&gt;G35,F35,F33))))</f>
        <v>Loser 6</v>
      </c>
      <c r="K41" s="3" t="s">
        <v>0</v>
      </c>
      <c r="L41" s="86">
        <f>IF(OR(J41="bye",J43="bye"),"",MAX($A$2:K$2,L$22:L39)+1)</f>
        <v>9</v>
      </c>
      <c r="M41" s="31"/>
      <c r="Q41"/>
      <c r="R41"/>
      <c r="S41"/>
      <c r="T41"/>
      <c r="U41" s="59"/>
      <c r="V41" s="31"/>
      <c r="Z41" s="33"/>
    </row>
    <row r="42" spans="1:26" ht="12.75">
      <c r="A42"/>
      <c r="B42"/>
      <c r="C42"/>
      <c r="D42"/>
      <c r="E42" s="44" t="str">
        <f>IF($B$27="bye","",IF($B$29="bye","","L"&amp;$D$27))</f>
        <v>L2</v>
      </c>
      <c r="F42" s="19" t="str">
        <f>IF($B$27="bye","bye",IF($B$29="bye","bye",IF(AND(OR(ISBLANK($C$27),$C$27="__"),OR(ISBLANK($C$29),$C$29="__")),"Loser "&amp;$D$27,IF($C$27&gt;$C$29,$B$29,$B$27))))</f>
        <v>Loser 2</v>
      </c>
      <c r="G42" s="3" t="s">
        <v>0</v>
      </c>
      <c r="H42" s="86">
        <f>IF(OR(F42="bye",F44="bye"),"",MAX($A$2:G$2,H$22:H41)+1)</f>
        <v>7</v>
      </c>
      <c r="I42" s="45"/>
      <c r="J42" s="20"/>
      <c r="K42" s="7"/>
      <c r="L42" s="78"/>
      <c r="M42" s="31"/>
      <c r="Q42"/>
      <c r="R42"/>
      <c r="S42"/>
      <c r="T42"/>
      <c r="U42" s="29"/>
      <c r="V42" s="31"/>
      <c r="Z42" s="33"/>
    </row>
    <row r="43" spans="1:26" ht="12.75">
      <c r="A43"/>
      <c r="B43"/>
      <c r="C43"/>
      <c r="D43"/>
      <c r="E43" s="45"/>
      <c r="F43" s="20"/>
      <c r="G43" s="7"/>
      <c r="H43" s="78"/>
      <c r="I43" s="46" t="str">
        <f>IF(F42="bye",E44,IF(F44="bye",E42,"W"&amp;H42))</f>
        <v>W7</v>
      </c>
      <c r="J43" s="22" t="str">
        <f>IF(F42="bye",F44,IF(F44="bye",F42,IF(AND(OR(ISBLANK(G42),G42="__"),OR(ISBLANK(G44),G44="__")),"Winner "&amp;H42,IF(G42&gt;G44,F42,F44))))</f>
        <v>Winner 7</v>
      </c>
      <c r="K43" s="4" t="s">
        <v>0</v>
      </c>
      <c r="L43" s="75"/>
      <c r="M43" s="44" t="str">
        <f>IF(J41="bye",I43,IF(J43="bye",I41,"W"&amp;L41))</f>
        <v>W9</v>
      </c>
      <c r="N43" s="19" t="str">
        <f>IF(J41="bye",J43,IF(J43="bye",J41,IF(AND(OR(ISBLANK(K41),K41="__"),OR(ISBLANK(K43),K43="__")),"Winner "&amp;L41,IF(K41&gt;K43,J41,J43))))</f>
        <v>Winner 9</v>
      </c>
      <c r="O43" s="3" t="s">
        <v>0</v>
      </c>
      <c r="P43" s="86">
        <f>IF(OR(N43="bye",N46="bye"),"",MAX($A$2:O$2,P$22:P42)+1)</f>
        <v>12</v>
      </c>
      <c r="Q43"/>
      <c r="R43"/>
      <c r="S43"/>
      <c r="T43"/>
      <c r="U43" s="26"/>
      <c r="V43" s="44" t="str">
        <f>V33</f>
        <v>W11</v>
      </c>
      <c r="W43" s="19" t="str">
        <f>W33</f>
        <v>Winner 11</v>
      </c>
      <c r="X43" s="3" t="s">
        <v>0</v>
      </c>
      <c r="Y43" s="86">
        <f>IF(OR(W43="bye",W46="bye"),"",MAX($A$2:X$2,Y$22:Y42)+1)</f>
        <v>15</v>
      </c>
      <c r="Z43" s="35"/>
    </row>
    <row r="44" spans="1:25" ht="12.75">
      <c r="A44"/>
      <c r="B44"/>
      <c r="C44"/>
      <c r="D44"/>
      <c r="E44" s="46" t="str">
        <f>IF($B$23="bye","",IF($B$25="bye","","L"&amp;$D$23))</f>
        <v>L1</v>
      </c>
      <c r="F44" s="22" t="str">
        <f>IF($B$23="bye","bye",IF($B$25="bye","bye",IF(AND(OR(ISBLANK($C$23),$C$23="__"),OR(ISBLANK($C$25),$C$25="__")),"Loser "&amp;$D$23,IF($C$23&gt;$C$25,$B$25,$B$23))))</f>
        <v>Loser 1</v>
      </c>
      <c r="G44" s="4" t="s">
        <v>0</v>
      </c>
      <c r="H44" s="75"/>
      <c r="I44" s="31"/>
      <c r="L44" s="8"/>
      <c r="M44" s="45"/>
      <c r="N44" s="20"/>
      <c r="O44" s="20"/>
      <c r="P44" s="78"/>
      <c r="Q44" s="31"/>
      <c r="U44" s="24"/>
      <c r="V44" s="45"/>
      <c r="W44" s="20"/>
      <c r="X44" s="7"/>
      <c r="Y44" s="78"/>
    </row>
    <row r="45" spans="1:25" ht="12.75">
      <c r="A45"/>
      <c r="B45"/>
      <c r="C45"/>
      <c r="D45"/>
      <c r="E45" s="31"/>
      <c r="F45" s="20"/>
      <c r="G45" s="7"/>
      <c r="H45" s="8"/>
      <c r="I45" s="31"/>
      <c r="L45" s="8"/>
      <c r="M45" s="45"/>
      <c r="N45" s="20"/>
      <c r="O45" s="20"/>
      <c r="P45" s="78"/>
      <c r="Q45" s="31"/>
      <c r="U45" s="24"/>
      <c r="V45" s="46" t="str">
        <f>V35</f>
        <v>W13</v>
      </c>
      <c r="W45" s="22" t="str">
        <f>W35</f>
        <v>Winner 13</v>
      </c>
      <c r="X45" s="4" t="s">
        <v>0</v>
      </c>
      <c r="Y45" s="75"/>
    </row>
    <row r="46" spans="1:21" ht="12.75">
      <c r="A46"/>
      <c r="B46"/>
      <c r="C46"/>
      <c r="D46"/>
      <c r="E46" s="31"/>
      <c r="F46" s="20"/>
      <c r="G46" s="7"/>
      <c r="H46" s="8"/>
      <c r="I46" s="44" t="str">
        <f>IF(F25="bye","",IF(F27="bye","","L"&amp;H25))</f>
        <v>L5</v>
      </c>
      <c r="J46" s="19" t="str">
        <f>IF(F25="bye","bye",IF(F27="bye","bye",IF(AND(OR(ISBLANK(G25),G25="__"),OR(ISBLANK(G27),G27="__")),"Loser "&amp;H25,IF(G25&gt;G27,F27,F25))))</f>
        <v>Loser 5</v>
      </c>
      <c r="K46" s="3" t="s">
        <v>0</v>
      </c>
      <c r="L46" s="86">
        <f>IF(OR(J46="bye",J48="bye"),"",MAX($A$2:K$2,L$22:L45)+1)</f>
        <v>10</v>
      </c>
      <c r="M46" s="46" t="str">
        <f>IF(J46="bye",I48,IF(J48="bye",I46,"W"&amp;L46))</f>
        <v>W10</v>
      </c>
      <c r="N46" s="22" t="str">
        <f>IF(J46="bye",J48,IF(J48="bye",J46,IF(AND(OR(ISBLANK(K46),K46="__"),OR(ISBLANK(K48),K48="__")),"Winner "&amp;L46,IF(K46&gt;K48,J46,J48))))</f>
        <v>Winner 10</v>
      </c>
      <c r="O46" s="4" t="s">
        <v>0</v>
      </c>
      <c r="P46" s="75"/>
      <c r="Q46" s="44" t="str">
        <f>IF(N43="bye",M46,IF(N46="bye",M43,"W"&amp;P43))</f>
        <v>W12</v>
      </c>
      <c r="R46" s="19" t="str">
        <f>IF(N43="bye",N46,IF(N46="bye",N43,IF(AND(OR(ISBLANK(O43),O43="__"),OR(ISBLANK(O46),O46="__")),"Winner "&amp;P43,IF(O43&gt;O46,N43,N46))))</f>
        <v>Winner 12</v>
      </c>
      <c r="S46" s="3" t="s">
        <v>0</v>
      </c>
      <c r="T46" s="86">
        <f>IF(OR(R46="bye",R48="bye"),"",MAX($D$22:$D$55,$H$22:$H$59,$L$22:$L$59,$P$22:$P$58,$T$22:$T44)+1)</f>
        <v>13</v>
      </c>
      <c r="U46" s="25"/>
    </row>
    <row r="47" spans="1:21" ht="12.75">
      <c r="A47"/>
      <c r="B47"/>
      <c r="C47"/>
      <c r="D47"/>
      <c r="E47" s="44" t="str">
        <f>IF($B$35="bye","",IF($B$37="bye","","L"&amp;$D$35))</f>
        <v>L4</v>
      </c>
      <c r="F47" s="19" t="str">
        <f>IF($B$35="bye","bye",IF($B$37="bye","bye",IF(AND(OR(ISBLANK($C$35),$C$35="__"),OR(ISBLANK($C$37),$C$37="__")),"Loser "&amp;$D$35,IF($C$35&gt;$C$37,$B$37,$B$35))))</f>
        <v>Loser 4</v>
      </c>
      <c r="G47" s="3" t="s">
        <v>0</v>
      </c>
      <c r="H47" s="86">
        <f>IF(OR(F47="bye",F49="bye"),"",MAX($A$2:G$2,H$22:H46)+1)</f>
        <v>8</v>
      </c>
      <c r="I47" s="45"/>
      <c r="J47" s="20"/>
      <c r="K47" s="7"/>
      <c r="L47" s="78"/>
      <c r="M47" s="31"/>
      <c r="Q47" s="45"/>
      <c r="R47" s="20"/>
      <c r="S47" s="7"/>
      <c r="T47" s="78"/>
      <c r="U47" s="8"/>
    </row>
    <row r="48" spans="1:25" ht="12.75">
      <c r="A48"/>
      <c r="B48"/>
      <c r="C48"/>
      <c r="D48"/>
      <c r="E48" s="45"/>
      <c r="F48" s="20"/>
      <c r="G48" s="7"/>
      <c r="H48" s="78"/>
      <c r="I48" s="46" t="str">
        <f>IF(F47="bye",E49,IF(F49="bye",E47,"W"&amp;H47))</f>
        <v>W8</v>
      </c>
      <c r="J48" s="22" t="str">
        <f>IF(F47="bye",F49,IF(F49="bye",F47,IF(AND(OR(ISBLANK(G47),G47="__"),OR(ISBLANK(G49),G49="__")),"Winner "&amp;H47,IF(G47&gt;G49,F47,F49))))</f>
        <v>Winner 8</v>
      </c>
      <c r="K48" s="4" t="s">
        <v>0</v>
      </c>
      <c r="L48" s="75"/>
      <c r="M48" s="31"/>
      <c r="Q48" s="46" t="str">
        <f>IF($N$27="bye","",IF($N$33="bye","","L"&amp;$P$27))</f>
        <v>L11</v>
      </c>
      <c r="R48" s="22" t="str">
        <f>IF($N$27="bye","bye",IF($N$33="bye","bye",IF(AND(OR(ISBLANK($O$27),$O$27="__"),OR(ISBLANK($O$33),$O$33="__")),"Loser "&amp;$P$27,IF($O$27&gt;$O$33,$N$33,$N$27))))</f>
        <v>Loser 11</v>
      </c>
      <c r="S48" s="4" t="s">
        <v>0</v>
      </c>
      <c r="T48" s="75"/>
      <c r="U48" s="8"/>
      <c r="W48" s="34"/>
      <c r="X48" s="34"/>
      <c r="Y48" s="34"/>
    </row>
    <row r="49" spans="1:25" ht="12.75">
      <c r="A49"/>
      <c r="B49"/>
      <c r="C49"/>
      <c r="D49"/>
      <c r="E49" s="46" t="str">
        <f>IF($B$31="bye","",IF($B$33="bye","","L"&amp;$D$31))</f>
        <v>L3</v>
      </c>
      <c r="F49" s="22" t="str">
        <f>IF($B$31="bye","bye",IF($B$33="bye","bye",IF(AND(OR(ISBLANK($C$31),$C$31="__"),OR(ISBLANK($C$33),$C$33="__")),"Loser "&amp;$D$31,IF($C$31&gt;$C$33,$B$33,$B$31))))</f>
        <v>Loser 3</v>
      </c>
      <c r="G49" s="4" t="s">
        <v>0</v>
      </c>
      <c r="H49" s="75"/>
      <c r="I49" s="31"/>
      <c r="M49" s="31"/>
      <c r="Q49" s="31"/>
      <c r="U49" s="8"/>
      <c r="W49" s="34"/>
      <c r="X49" s="34"/>
      <c r="Y49" s="34"/>
    </row>
    <row r="50" spans="1:26" ht="12.75">
      <c r="A50"/>
      <c r="B50"/>
      <c r="C50" s="18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V50" s="79" t="str">
        <f>"Game "&amp;$Y$43&amp;" is necessary only if "&amp;$W$35&amp;" defeats "&amp;$W$33&amp;" in Game "&amp;$Y$33&amp;"."</f>
        <v>Game 15 is necessary only if Winner 13 defeats Winner 11 in Game 14.</v>
      </c>
      <c r="W50" s="80"/>
      <c r="X50" s="80"/>
      <c r="Y50" s="80"/>
      <c r="Z50" s="81"/>
    </row>
    <row r="51" spans="1:26" ht="12.75">
      <c r="A51"/>
      <c r="B51"/>
      <c r="C51" s="18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V51" s="82"/>
      <c r="W51" s="83"/>
      <c r="X51" s="83"/>
      <c r="Y51" s="83"/>
      <c r="Z51" s="76"/>
    </row>
    <row r="52" spans="1:26" ht="12.75">
      <c r="A52" s="7"/>
      <c r="B52" s="20"/>
      <c r="C52" s="18"/>
      <c r="E52"/>
      <c r="F52"/>
      <c r="G52"/>
      <c r="H52"/>
      <c r="I52"/>
      <c r="J52"/>
      <c r="K52"/>
      <c r="L52"/>
      <c r="V52" s="82"/>
      <c r="W52" s="83"/>
      <c r="X52" s="83"/>
      <c r="Y52" s="83"/>
      <c r="Z52" s="76"/>
    </row>
    <row r="53" spans="1:26" ht="12.75">
      <c r="A53" s="7"/>
      <c r="B53" s="20"/>
      <c r="C53" s="18"/>
      <c r="E53"/>
      <c r="F53"/>
      <c r="G53"/>
      <c r="H53"/>
      <c r="I53"/>
      <c r="J53"/>
      <c r="K53"/>
      <c r="L53"/>
      <c r="V53" s="82"/>
      <c r="W53" s="83"/>
      <c r="X53" s="83"/>
      <c r="Y53" s="83"/>
      <c r="Z53" s="76"/>
    </row>
    <row r="54" spans="1:26" ht="12.75">
      <c r="A54" s="72" t="str">
        <f ca="1">"Updated on "&amp;TEXT(NOW(),"Dddd Mmmm Dd, yyyy at hh:mm AM/PM")</f>
        <v>Updated on Tuesday July 18, 2006 at 03:24 PM</v>
      </c>
      <c r="B54" s="20"/>
      <c r="C54" s="18"/>
      <c r="E54"/>
      <c r="F54"/>
      <c r="G54"/>
      <c r="H54"/>
      <c r="I54"/>
      <c r="J54"/>
      <c r="K54"/>
      <c r="L54"/>
      <c r="V54" s="84"/>
      <c r="W54" s="85"/>
      <c r="X54" s="85"/>
      <c r="Y54" s="85"/>
      <c r="Z54" s="77"/>
    </row>
    <row r="55" spans="1:3" ht="12.75">
      <c r="A55" s="18"/>
      <c r="C55" s="18"/>
    </row>
    <row r="56" spans="1:20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3" ht="12.75">
      <c r="U63"/>
    </row>
    <row r="64" ht="12.75">
      <c r="U64"/>
    </row>
    <row r="65" ht="12.75">
      <c r="U65"/>
    </row>
    <row r="66" ht="12.75">
      <c r="U66"/>
    </row>
    <row r="67" ht="12.75">
      <c r="U67"/>
    </row>
    <row r="68" ht="12.75">
      <c r="V68"/>
    </row>
  </sheetData>
  <mergeCells count="16">
    <mergeCell ref="V50:Z54"/>
    <mergeCell ref="D23:D25"/>
    <mergeCell ref="D27:D29"/>
    <mergeCell ref="H25:H27"/>
    <mergeCell ref="D31:D33"/>
    <mergeCell ref="D35:D37"/>
    <mergeCell ref="Y43:Y45"/>
    <mergeCell ref="Y33:Y35"/>
    <mergeCell ref="L41:L43"/>
    <mergeCell ref="L46:L48"/>
    <mergeCell ref="T46:T48"/>
    <mergeCell ref="P27:P33"/>
    <mergeCell ref="P43:P46"/>
    <mergeCell ref="H42:H44"/>
    <mergeCell ref="H47:H49"/>
    <mergeCell ref="H33:H35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84" r:id="rId1"/>
  <headerFooter alignWithMargins="0">
    <oddHeader>&amp;C8-Team Double-Elimination</oddHeader>
    <oddFooter>&amp;Rjimdean@littleleague.ca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workbookViewId="0" topLeftCell="A1">
      <selection activeCell="A40" sqref="A40"/>
    </sheetView>
  </sheetViews>
  <sheetFormatPr defaultColWidth="9.140625" defaultRowHeight="12.75"/>
  <cols>
    <col min="1" max="1" width="5.7109375" style="5" customWidth="1"/>
    <col min="2" max="2" width="7.7109375" style="18" customWidth="1"/>
    <col min="3" max="3" width="3.00390625" style="5" customWidth="1"/>
    <col min="4" max="4" width="2.00390625" style="18" customWidth="1"/>
    <col min="5" max="5" width="3.8515625" style="18" customWidth="1"/>
    <col min="6" max="6" width="8.421875" style="18" customWidth="1"/>
    <col min="7" max="8" width="3.00390625" style="18" customWidth="1"/>
    <col min="9" max="9" width="4.8515625" style="18" customWidth="1"/>
    <col min="10" max="10" width="9.421875" style="18" customWidth="1"/>
    <col min="11" max="13" width="3.00390625" style="18" customWidth="1"/>
    <col min="14" max="14" width="4.8515625" style="18" customWidth="1"/>
    <col min="15" max="15" width="9.421875" style="18" customWidth="1"/>
    <col min="16" max="17" width="3.00390625" style="18" customWidth="1"/>
    <col min="18" max="18" width="2.7109375" style="18" customWidth="1"/>
    <col min="19" max="19" width="10.7109375" style="18" customWidth="1"/>
    <col min="20" max="20" width="9.421875" style="18" customWidth="1"/>
    <col min="21" max="22" width="3.00390625" style="18" customWidth="1"/>
    <col min="23" max="23" width="2.7109375" style="18" customWidth="1"/>
    <col min="24" max="24" width="12.00390625" style="18" customWidth="1"/>
    <col min="25" max="16384" width="9.140625" style="18" customWidth="1"/>
  </cols>
  <sheetData>
    <row r="1" spans="1:24" ht="12.75">
      <c r="A1" s="63" t="s">
        <v>45</v>
      </c>
      <c r="B1" s="50"/>
      <c r="C1" s="51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12.75">
      <c r="A2" s="43"/>
      <c r="B2" s="43" t="s">
        <v>47</v>
      </c>
      <c r="C2" s="43"/>
      <c r="D2" s="43">
        <f>MAX(D21:D28)</f>
        <v>2</v>
      </c>
      <c r="E2" s="43"/>
      <c r="F2" s="43"/>
      <c r="G2" s="43"/>
      <c r="H2" s="43">
        <f>MAX(H21:H43)</f>
        <v>4</v>
      </c>
      <c r="I2" s="43"/>
      <c r="J2" s="43"/>
      <c r="K2" s="43"/>
      <c r="L2" s="43">
        <f>MAX(L21:L46)</f>
        <v>5</v>
      </c>
      <c r="M2" s="43"/>
      <c r="N2" s="43"/>
      <c r="O2" s="43"/>
      <c r="P2" s="43"/>
      <c r="Q2" s="43">
        <f>MAX(Q21:Q35)</f>
        <v>7</v>
      </c>
      <c r="R2" s="43"/>
      <c r="S2" s="43"/>
      <c r="T2" s="43"/>
      <c r="U2" s="43"/>
      <c r="V2" s="43">
        <f>MAX(V37:V47)</f>
        <v>0</v>
      </c>
      <c r="W2" s="43"/>
      <c r="X2" s="43"/>
    </row>
    <row r="3" spans="1:24" ht="12.75">
      <c r="A3" s="43"/>
      <c r="B3" s="43" t="s">
        <v>48</v>
      </c>
      <c r="C3" s="43"/>
      <c r="D3" s="43">
        <f>IF(D$2=0,0,MAX($A$3:C$3)+1)</f>
        <v>1</v>
      </c>
      <c r="E3" s="43"/>
      <c r="F3" s="43"/>
      <c r="G3" s="43"/>
      <c r="H3" s="43">
        <f>IF(H$2=0,0,MAX($A$3:G$3)+1)</f>
        <v>2</v>
      </c>
      <c r="I3" s="43"/>
      <c r="J3" s="43"/>
      <c r="K3" s="43"/>
      <c r="L3" s="43">
        <f>IF(L$2=0,0,MAX($A$3:K$3)+1)</f>
        <v>3</v>
      </c>
      <c r="M3" s="43"/>
      <c r="N3" s="43"/>
      <c r="O3" s="43"/>
      <c r="P3" s="43"/>
      <c r="Q3" s="43">
        <f>IF(Q$2=0,0,MAX($A$3:P$3)+1)</f>
        <v>4</v>
      </c>
      <c r="R3" s="43"/>
      <c r="S3" s="43"/>
      <c r="T3" s="43"/>
      <c r="U3" s="43"/>
      <c r="V3" s="43">
        <f>IF(V$2=0,0,MAX($A$3:U$3)+1)</f>
        <v>0</v>
      </c>
      <c r="W3" s="43"/>
      <c r="X3" s="43"/>
    </row>
    <row r="4" spans="1:24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4" s="61" customFormat="1" ht="12.75">
      <c r="A5" s="43"/>
      <c r="B5" s="43"/>
      <c r="C5" s="43"/>
      <c r="D5" s="43"/>
      <c r="E5" s="43"/>
      <c r="F5" s="49" t="s">
        <v>1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43"/>
      <c r="T5" s="50"/>
      <c r="U5" s="50"/>
      <c r="V5" s="50"/>
      <c r="W5" s="50"/>
      <c r="X5" s="50"/>
    </row>
    <row r="6" spans="1:24" s="61" customFormat="1" ht="12.75">
      <c r="A6" s="51"/>
      <c r="B6" s="50"/>
      <c r="C6" s="51"/>
      <c r="D6" s="50"/>
      <c r="E6" s="50"/>
      <c r="F6" s="49"/>
      <c r="G6" s="52">
        <v>0</v>
      </c>
      <c r="H6" s="50" t="s">
        <v>22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43"/>
      <c r="T6" s="50"/>
      <c r="U6" s="50"/>
      <c r="V6" s="50"/>
      <c r="W6" s="50"/>
      <c r="X6" s="50"/>
    </row>
    <row r="7" spans="1:24" s="61" customFormat="1" ht="12.75">
      <c r="A7" s="51"/>
      <c r="B7" s="50"/>
      <c r="C7" s="51"/>
      <c r="D7" s="50"/>
      <c r="E7" s="50"/>
      <c r="F7" s="50"/>
      <c r="G7" s="52">
        <v>1</v>
      </c>
      <c r="H7" s="53" t="s">
        <v>46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43"/>
      <c r="T7" s="50"/>
      <c r="U7" s="50"/>
      <c r="V7" s="50"/>
      <c r="W7" s="50"/>
      <c r="X7" s="50"/>
    </row>
    <row r="8" spans="1:24" s="61" customFormat="1" ht="12.75">
      <c r="A8" s="51"/>
      <c r="B8" s="50"/>
      <c r="C8" s="51"/>
      <c r="D8" s="50"/>
      <c r="E8" s="50"/>
      <c r="F8" s="50"/>
      <c r="G8" s="52">
        <v>2</v>
      </c>
      <c r="H8" s="53" t="s">
        <v>2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43"/>
      <c r="T8" s="50"/>
      <c r="U8" s="50"/>
      <c r="V8" s="50"/>
      <c r="W8" s="50"/>
      <c r="X8" s="50"/>
    </row>
    <row r="9" spans="1:24" s="61" customFormat="1" ht="12.75">
      <c r="A9" s="51"/>
      <c r="B9" s="50"/>
      <c r="C9" s="51"/>
      <c r="D9" s="50"/>
      <c r="E9" s="50"/>
      <c r="F9" s="50"/>
      <c r="G9" s="52">
        <v>3</v>
      </c>
      <c r="H9" s="53" t="s">
        <v>24</v>
      </c>
      <c r="I9" s="50"/>
      <c r="J9" s="50"/>
      <c r="K9" s="50"/>
      <c r="L9" s="50"/>
      <c r="M9" s="50"/>
      <c r="N9" s="50"/>
      <c r="O9" s="50"/>
      <c r="P9" s="50"/>
      <c r="Q9" s="50"/>
      <c r="R9" s="43"/>
      <c r="S9" s="43"/>
      <c r="T9" s="50"/>
      <c r="U9" s="50"/>
      <c r="V9" s="50"/>
      <c r="W9" s="50"/>
      <c r="X9" s="50"/>
    </row>
    <row r="10" spans="1:24" s="61" customFormat="1" ht="12.75">
      <c r="A10" s="51"/>
      <c r="B10" s="50"/>
      <c r="C10" s="51"/>
      <c r="D10" s="50"/>
      <c r="E10" s="50"/>
      <c r="F10" s="50"/>
      <c r="G10" s="52"/>
      <c r="H10" s="53" t="str">
        <f>"(except the last column, which would take two days if Game "&amp;Q31&amp;" is necessary)."</f>
        <v>(except the last column, which would take two days if Game 7 is necessary).</v>
      </c>
      <c r="I10" s="50"/>
      <c r="J10" s="50"/>
      <c r="K10" s="50"/>
      <c r="L10" s="50"/>
      <c r="M10" s="50"/>
      <c r="N10" s="50"/>
      <c r="O10" s="50"/>
      <c r="P10" s="50"/>
      <c r="Q10" s="50"/>
      <c r="R10" s="43"/>
      <c r="S10" s="43"/>
      <c r="T10" s="50"/>
      <c r="U10" s="50"/>
      <c r="V10" s="50"/>
      <c r="W10" s="50"/>
      <c r="X10" s="50"/>
    </row>
    <row r="11" spans="1:17" ht="19.5">
      <c r="A11" s="70" t="s">
        <v>55</v>
      </c>
      <c r="B11" s="71" t="s">
        <v>4</v>
      </c>
      <c r="E11" s="54" t="s">
        <v>53</v>
      </c>
      <c r="F11"/>
      <c r="G11"/>
      <c r="H11"/>
      <c r="I11"/>
      <c r="J11"/>
      <c r="K11"/>
      <c r="L11"/>
      <c r="M11"/>
      <c r="N11"/>
      <c r="O11"/>
      <c r="P11"/>
      <c r="Q11"/>
    </row>
    <row r="12" spans="1:17" ht="12.75">
      <c r="A12" s="17" t="s">
        <v>5</v>
      </c>
      <c r="B12" s="36" t="str">
        <f>"Team "&amp;A12</f>
        <v>Team A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9" ht="12.75">
      <c r="A13" s="17" t="s">
        <v>6</v>
      </c>
      <c r="B13" s="36" t="str">
        <f>"Team "&amp;A13</f>
        <v>Team B</v>
      </c>
      <c r="C13"/>
      <c r="D13"/>
      <c r="E13"/>
      <c r="F13" s="55" t="s">
        <v>54</v>
      </c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s="17" t="s">
        <v>7</v>
      </c>
      <c r="B14" s="36" t="str">
        <f>"Team "&amp;A14</f>
        <v>Team C</v>
      </c>
      <c r="E14"/>
      <c r="F14" s="55" t="s">
        <v>49</v>
      </c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s="56" t="s">
        <v>8</v>
      </c>
      <c r="B15" s="57" t="str">
        <f>"Team "&amp;A15</f>
        <v>Team D</v>
      </c>
      <c r="E15"/>
      <c r="F15" s="55" t="s">
        <v>50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/>
      <c r="B16"/>
      <c r="E16"/>
      <c r="F16" s="55" t="s">
        <v>51</v>
      </c>
      <c r="G16" t="s">
        <v>52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/>
      <c r="B17"/>
      <c r="E17"/>
      <c r="F17" s="55"/>
      <c r="G17" t="s">
        <v>56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0" ht="12.75">
      <c r="A18" s="7"/>
      <c r="B18" s="20"/>
      <c r="J18" s="20"/>
    </row>
    <row r="19" spans="2:15" s="31" customFormat="1" ht="12.75">
      <c r="B19" s="31" t="str">
        <f>IF(D$3=0,"","DAY "&amp;TEXT(D$3,"0"))</f>
        <v>DAY 1</v>
      </c>
      <c r="F19" s="31" t="str">
        <f>IF(H$3=0,"","DAY "&amp;TEXT(H$3,"0"))</f>
        <v>DAY 2</v>
      </c>
      <c r="J19" s="31" t="str">
        <f>IF(L$3=0,"","DAY "&amp;TEXT(L$3,"0"))</f>
        <v>DAY 3</v>
      </c>
      <c r="O19" s="31" t="str">
        <f>IF(Q$3=0,"","DAY "&amp;TEXT(Q$3,"0"))</f>
        <v>DAY 4</v>
      </c>
    </row>
    <row r="20" ht="12.75">
      <c r="J20" s="23"/>
    </row>
    <row r="21" spans="1:10" ht="12.75">
      <c r="A21" s="31" t="s">
        <v>5</v>
      </c>
      <c r="B21" s="19" t="str">
        <f>IF(ISBLANK(LOOKUP(A21,$A$12:$B$17)),"bye",LOOKUP(A21,$A$12:$B$17))</f>
        <v>Team A</v>
      </c>
      <c r="C21" s="3" t="s">
        <v>0</v>
      </c>
      <c r="D21" s="86">
        <f>IF(OR(B21="bye",B23="bye"),"",MAX(D$20:D20)+1)</f>
        <v>1</v>
      </c>
      <c r="J21" s="23"/>
    </row>
    <row r="22" spans="1:10" ht="12.75">
      <c r="A22" s="31"/>
      <c r="B22" s="20"/>
      <c r="C22" s="7"/>
      <c r="D22" s="78"/>
      <c r="J22" s="23"/>
    </row>
    <row r="23" spans="1:8" ht="12.75">
      <c r="A23" s="31" t="s">
        <v>8</v>
      </c>
      <c r="B23" s="22" t="str">
        <f>IF(ISBLANK(LOOKUP(A23,$A$12:$B$17)),"bye",LOOKUP(A23,$A$12:$B$17))</f>
        <v>Team D</v>
      </c>
      <c r="C23" s="4" t="s">
        <v>0</v>
      </c>
      <c r="D23" s="75"/>
      <c r="E23" s="44" t="str">
        <f>IF(AND(B21="bye",B23="bye"),"",IF(B21="Bye",A23,IF(B23="Bye",A21,"W"&amp;D21)))</f>
        <v>W1</v>
      </c>
      <c r="F23" s="19" t="str">
        <f>IF(B21="bye",B23,IF(B23="bye",B21,IF(AND(OR(ISBLANK(C21),C21="__"),OR(ISBLANK(C23),C23="__")),"Winner "&amp;D21,IF(C21&gt;C23,B21,B23))))</f>
        <v>Winner 1</v>
      </c>
      <c r="G23" s="3" t="s">
        <v>0</v>
      </c>
      <c r="H23" s="86">
        <f>IF(OR(F23="bye",F25="bye"),"",MAX($A$2:G$2,H$20:H22)+1)</f>
        <v>3</v>
      </c>
    </row>
    <row r="24" spans="1:8" ht="12.75">
      <c r="A24" s="31"/>
      <c r="E24" s="45"/>
      <c r="F24" s="20"/>
      <c r="G24" s="7"/>
      <c r="H24" s="78"/>
    </row>
    <row r="25" spans="1:17" ht="12.75">
      <c r="A25" s="31" t="s">
        <v>6</v>
      </c>
      <c r="B25" s="19" t="str">
        <f>IF(ISBLANK(LOOKUP(A25,$A$12:$B$17)),"bye",LOOKUP(A25,$A$12:$B$17))</f>
        <v>Team B</v>
      </c>
      <c r="C25" s="3" t="s">
        <v>0</v>
      </c>
      <c r="D25" s="86">
        <f>IF(OR(B25="bye",B27="bye"),"",MAX(D$20:D24)+1)</f>
        <v>2</v>
      </c>
      <c r="E25" s="46" t="str">
        <f>IF(AND(B25="bye",B27="bye"),"",IF(B25="Bye",A27,IF(B27="Bye",A25,"W"&amp;D25)))</f>
        <v>W2</v>
      </c>
      <c r="F25" s="22" t="str">
        <f>IF(B25="bye",B27,IF(B27="bye",B25,IF(AND(OR(ISBLANK(C25),C25="__"),OR(ISBLANK(C27),C27="__")),"Winner "&amp;D25,IF(C25&gt;C27,B25,B27))))</f>
        <v>Winner 2</v>
      </c>
      <c r="G25" s="4" t="s">
        <v>0</v>
      </c>
      <c r="H25" s="75"/>
      <c r="I25" s="19"/>
      <c r="J25" s="19"/>
      <c r="K25" s="19"/>
      <c r="L25" s="19"/>
      <c r="M25" s="21"/>
      <c r="N25" s="44" t="str">
        <f>IF($F23="bye",$E25,IF($F25="bye",$E23,"W"&amp;$H23))</f>
        <v>W3</v>
      </c>
      <c r="O25" s="19" t="str">
        <f>IF(F23="bye",F25,IF(F25="bye",F23,IF(AND(OR(ISBLANK(G23),G23="__"),OR(ISBLANK(G25),G25="__")),"Winner "&amp;H23,IF(G23&gt;G25,F23,F25))))</f>
        <v>Winner 3</v>
      </c>
      <c r="P25" s="3" t="s">
        <v>0</v>
      </c>
      <c r="Q25" s="86">
        <f>IF(OR(O25="bye",O27="bye"),"",MAX($A$2:P$2,Q$20:Q24)+1)</f>
        <v>6</v>
      </c>
    </row>
    <row r="26" spans="1:17" ht="12.75">
      <c r="A26" s="31"/>
      <c r="B26" s="20"/>
      <c r="C26" s="7"/>
      <c r="D26" s="78"/>
      <c r="E26" s="31"/>
      <c r="I26" s="20"/>
      <c r="J26" s="20"/>
      <c r="K26" s="20"/>
      <c r="L26" s="20"/>
      <c r="M26" s="32"/>
      <c r="N26" s="45"/>
      <c r="O26" s="20"/>
      <c r="P26" s="7"/>
      <c r="Q26" s="78"/>
    </row>
    <row r="27" spans="1:18" ht="12.75">
      <c r="A27" s="31" t="s">
        <v>7</v>
      </c>
      <c r="B27" s="22" t="str">
        <f>IF(ISBLANK(LOOKUP(A27,$A$12:$B$17)),"bye",LOOKUP(A27,$A$12:$B$17))</f>
        <v>Team C</v>
      </c>
      <c r="C27" s="4" t="s">
        <v>0</v>
      </c>
      <c r="D27" s="75"/>
      <c r="E27" s="31"/>
      <c r="I27" s="20"/>
      <c r="J27" s="20"/>
      <c r="K27" s="20"/>
      <c r="L27" s="20"/>
      <c r="M27" s="32"/>
      <c r="N27" s="46" t="str">
        <f>IF(J35="bye",I$33,IF(J$33="bye",I$35,"W"&amp;L$33))</f>
        <v>W5</v>
      </c>
      <c r="O27" s="22" t="str">
        <f>IF(J$35="bye",J$33,IF(J$33="bye",J$35,IF(AND(OR(ISBLANK(K$35),K$35="__"),OR(ISBLANK(K$33),K$33="__")),"Winner "&amp;L$33,IF(K$35&gt;K$33,J$35,J$33))))</f>
        <v>Winner 5</v>
      </c>
      <c r="P27" s="4" t="s">
        <v>0</v>
      </c>
      <c r="Q27" s="87"/>
      <c r="R27" s="27"/>
    </row>
    <row r="28" spans="1:19" ht="13.5" thickBot="1">
      <c r="A28" s="31"/>
      <c r="E28" s="47"/>
      <c r="F28" s="40"/>
      <c r="G28" s="40"/>
      <c r="H28" s="40"/>
      <c r="I28" s="40"/>
      <c r="J28" s="40"/>
      <c r="K28" s="40"/>
      <c r="L28" s="40"/>
      <c r="M28" s="67"/>
      <c r="N28" s="68"/>
      <c r="O28" s="69"/>
      <c r="P28" s="69"/>
      <c r="Q28" s="69"/>
      <c r="R28" s="33"/>
      <c r="S28" s="22" t="str">
        <f>IF(O25="bye",O27,IF(O27="bye",O25,IF(AND(OR(ISBLANK(P25),P25="__"),OR(ISBLANK(P27),P27="__")),"Winner "&amp;Q25&amp;"/"&amp;Q31,IF(P25&gt;P27,O25,IF(AND(OR(ISBLANK(P31),P31="__"),OR(ISBLANK(P33),P33="__")),"Winner "&amp;Q31,IF(P31&gt;P33,O31,O33))))))</f>
        <v>Winner 6/7</v>
      </c>
    </row>
    <row r="29" spans="1:19" ht="12.75">
      <c r="A29"/>
      <c r="B29"/>
      <c r="E29" s="31"/>
      <c r="F29" s="31" t="str">
        <f>IF(H$3=0,"","DAY "&amp;TEXT(H$3,"0"))</f>
        <v>DAY 2</v>
      </c>
      <c r="G29" s="31"/>
      <c r="H29" s="31"/>
      <c r="I29" s="31"/>
      <c r="J29" s="31" t="str">
        <f>IF(L$3=0,"","DAY "&amp;TEXT(L$3,"0"))</f>
        <v>DAY 3</v>
      </c>
      <c r="K29" s="31"/>
      <c r="L29" s="31"/>
      <c r="M29" s="64"/>
      <c r="N29" s="64"/>
      <c r="O29" s="31" t="str">
        <f>IF(Q$3=0,"","DAY "&amp;TEXT(Q$3+1,"0"))</f>
        <v>DAY 5</v>
      </c>
      <c r="P29" s="31"/>
      <c r="Q29" s="31"/>
      <c r="R29" s="33"/>
      <c r="S29" s="18" t="s">
        <v>21</v>
      </c>
    </row>
    <row r="30" spans="1:18" ht="12.75">
      <c r="A30"/>
      <c r="B30"/>
      <c r="E30" s="31"/>
      <c r="F30" s="31"/>
      <c r="G30" s="31"/>
      <c r="H30" s="31"/>
      <c r="I30" s="31"/>
      <c r="J30" s="31"/>
      <c r="K30" s="31"/>
      <c r="L30" s="31"/>
      <c r="M30" s="65"/>
      <c r="N30" s="65"/>
      <c r="O30" s="31"/>
      <c r="P30" s="31"/>
      <c r="Q30" s="31"/>
      <c r="R30" s="33"/>
    </row>
    <row r="31" spans="1:18" ht="12.75">
      <c r="A31"/>
      <c r="B31"/>
      <c r="E31" s="44" t="str">
        <f>IF($B$25="bye","",IF($B$27="bye","","L"&amp;$D$25))</f>
        <v>L2</v>
      </c>
      <c r="F31" s="19" t="str">
        <f>IF($B$25="bye","bye",IF($B$27="bye","bye",IF(AND(OR(ISBLANK($C$25),$C$25="__"),OR(ISBLANK($C$27),$C$27="__")),"Loser "&amp;$D$25,IF($C$25&gt;$C$27,$B$27,$B$25))))</f>
        <v>Loser 2</v>
      </c>
      <c r="G31" s="3" t="s">
        <v>0</v>
      </c>
      <c r="H31" s="86">
        <f>IF(OR(F31="bye",F33="bye"),"",MAX($A$2:G$2,H$20:H30)+1)</f>
        <v>4</v>
      </c>
      <c r="I31"/>
      <c r="J31"/>
      <c r="K31"/>
      <c r="L31"/>
      <c r="M31" s="31"/>
      <c r="N31" s="64" t="str">
        <f>N25</f>
        <v>W3</v>
      </c>
      <c r="O31" s="19" t="str">
        <f>O25</f>
        <v>Winner 3</v>
      </c>
      <c r="P31" s="3"/>
      <c r="Q31" s="88">
        <f>IF(OR(O31="bye",O33="bye"),"",MAX($A$2:P$2,Q$20:Q30)+1)</f>
        <v>7</v>
      </c>
      <c r="R31" s="25"/>
    </row>
    <row r="32" spans="1:18" ht="12.75">
      <c r="A32"/>
      <c r="B32"/>
      <c r="E32" s="45"/>
      <c r="F32" s="20"/>
      <c r="G32" s="7"/>
      <c r="H32" s="78"/>
      <c r="I32" s="45"/>
      <c r="J32" s="20"/>
      <c r="K32" s="7"/>
      <c r="N32" s="64"/>
      <c r="O32" s="20"/>
      <c r="P32" s="7"/>
      <c r="Q32" s="78"/>
      <c r="R32" s="21"/>
    </row>
    <row r="33" spans="1:18" ht="12.75">
      <c r="A33"/>
      <c r="B33"/>
      <c r="C33"/>
      <c r="D33"/>
      <c r="E33" s="46" t="str">
        <f>IF($B$21="bye","",IF($B$23="bye","","L"&amp;$D$21))</f>
        <v>L1</v>
      </c>
      <c r="F33" s="22" t="str">
        <f>IF($B$21="bye","bye",IF($B$23="bye","bye",IF(AND(OR(ISBLANK($C$21),$C$21="__"),OR(ISBLANK($C$23),$C$23="__")),"Loser "&amp;$D$21,IF($C$21&gt;$C$23,$B$23,$B$21))))</f>
        <v>Loser 1</v>
      </c>
      <c r="G33" s="4" t="s">
        <v>0</v>
      </c>
      <c r="H33" s="75"/>
      <c r="I33" s="44" t="str">
        <f>IF(F31="bye",E33,IF(F33="bye",E31,"W"&amp;H31))</f>
        <v>W4</v>
      </c>
      <c r="J33" s="19" t="str">
        <f>IF(F31="bye",F33,IF(F33="bye",F31,IF(AND(OR(ISBLANK(G31),G31="__"),OR(ISBLANK(G33),G33="__")),"Winner "&amp;H31,IF(G31&gt;G33,F31,F33))))</f>
        <v>Winner 4</v>
      </c>
      <c r="K33" s="3" t="s">
        <v>0</v>
      </c>
      <c r="L33" s="86">
        <f>IF(OR(J35="bye",J33="bye"),"",MAX($A$2:K$2,L$20:L29)+1)</f>
        <v>5</v>
      </c>
      <c r="M33" s="66"/>
      <c r="N33" s="65" t="str">
        <f>N27</f>
        <v>W5</v>
      </c>
      <c r="O33" s="22" t="str">
        <f>O27</f>
        <v>Winner 5</v>
      </c>
      <c r="P33" s="4" t="s">
        <v>0</v>
      </c>
      <c r="Q33" s="75"/>
      <c r="R33" s="32"/>
    </row>
    <row r="34" spans="1:17" ht="12.75">
      <c r="A34"/>
      <c r="B34"/>
      <c r="C34"/>
      <c r="D34"/>
      <c r="E34"/>
      <c r="F34"/>
      <c r="G34"/>
      <c r="H34"/>
      <c r="I34" s="45"/>
      <c r="J34" s="20"/>
      <c r="K34" s="7"/>
      <c r="L34" s="78"/>
      <c r="M34" s="8"/>
      <c r="N34"/>
      <c r="O34"/>
      <c r="P34"/>
      <c r="Q34"/>
    </row>
    <row r="35" spans="1:17" ht="12.75">
      <c r="A35"/>
      <c r="B35"/>
      <c r="C35"/>
      <c r="D35"/>
      <c r="E35"/>
      <c r="F35"/>
      <c r="G35"/>
      <c r="H35"/>
      <c r="I35" s="46" t="str">
        <f>IF(F$23="bye","",IF(F$25="bye","","L"&amp;H$23))</f>
        <v>L3</v>
      </c>
      <c r="J35" s="22" t="str">
        <f>IF(F$23="bye","bye",IF(F$25="bye","bye",IF(AND(OR(ISBLANK(G$23),G$23="__"),OR(ISBLANK(G$25),G$25="__")),"Loser "&amp;H$23,IF(G$23&gt;G$25,F$25,F$23))))</f>
        <v>Loser 3</v>
      </c>
      <c r="K35" s="4"/>
      <c r="L35" s="75"/>
      <c r="M35"/>
      <c r="N35"/>
      <c r="O35"/>
      <c r="P35"/>
      <c r="Q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 s="8"/>
      <c r="M36"/>
      <c r="N36" s="79" t="str">
        <f>"Game "&amp;$Q$31&amp;" is necessary only if "&amp;$O$27&amp;" defeats "&amp;$O$25&amp;" in Game "&amp;$Q$25&amp;"."</f>
        <v>Game 7 is necessary only if Winner 5 defeats Winner 3 in Game 6.</v>
      </c>
      <c r="O36" s="80"/>
      <c r="P36" s="80"/>
      <c r="Q36" s="80"/>
      <c r="R36" s="81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 s="82"/>
      <c r="O37" s="83"/>
      <c r="P37" s="83"/>
      <c r="Q37" s="83"/>
      <c r="R37" s="76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 s="82"/>
      <c r="O38" s="83"/>
      <c r="P38" s="83"/>
      <c r="Q38" s="83"/>
      <c r="R38" s="76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 s="82"/>
      <c r="O39" s="83"/>
      <c r="P39" s="83"/>
      <c r="Q39" s="83"/>
      <c r="R39" s="76"/>
    </row>
    <row r="40" spans="1:18" ht="12.75">
      <c r="A40" s="72" t="str">
        <f ca="1">"Updated on "&amp;TEXT(NOW(),"Dddd Mmmm Dd, yyyy at hh:mm AM/PM")</f>
        <v>Updated on Tuesday July 18, 2006 at 03:24 PM</v>
      </c>
      <c r="B40"/>
      <c r="C40"/>
      <c r="D40"/>
      <c r="E40"/>
      <c r="F40"/>
      <c r="G40"/>
      <c r="H40"/>
      <c r="I40"/>
      <c r="J40"/>
      <c r="K40"/>
      <c r="L40"/>
      <c r="M40"/>
      <c r="N40" s="84"/>
      <c r="O40" s="85"/>
      <c r="P40" s="85"/>
      <c r="Q40" s="85"/>
      <c r="R40" s="77"/>
    </row>
    <row r="41" spans="1:17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1:17" ht="12.75">
      <c r="A42"/>
      <c r="B42"/>
      <c r="C42" s="18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2.75">
      <c r="A43"/>
      <c r="B43"/>
      <c r="C43" s="18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2.75">
      <c r="A44" s="7"/>
      <c r="B44" s="20"/>
      <c r="C44" s="18"/>
      <c r="L44"/>
      <c r="M44"/>
      <c r="N44"/>
      <c r="O44"/>
      <c r="P44"/>
      <c r="Q44"/>
    </row>
    <row r="45" spans="1:17" ht="12.75">
      <c r="A45" s="7"/>
      <c r="B45" s="20"/>
      <c r="C45" s="18"/>
      <c r="E45"/>
      <c r="F45"/>
      <c r="G45"/>
      <c r="H45"/>
      <c r="I45"/>
      <c r="J45"/>
      <c r="K45"/>
      <c r="L45"/>
      <c r="N45"/>
      <c r="O45"/>
      <c r="P45"/>
      <c r="Q45"/>
    </row>
    <row r="46" spans="1:17" ht="12.75">
      <c r="A46" s="7"/>
      <c r="B46" s="20"/>
      <c r="C46" s="18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3" ht="12.75">
      <c r="A47" s="18"/>
      <c r="C47" s="18"/>
      <c r="E47"/>
      <c r="F47"/>
      <c r="G47"/>
      <c r="H47"/>
      <c r="I47"/>
      <c r="J47"/>
      <c r="K47"/>
      <c r="M47"/>
    </row>
    <row r="48" spans="1:18" ht="12.75">
      <c r="A48"/>
      <c r="B48"/>
      <c r="C48"/>
      <c r="D48"/>
      <c r="E48"/>
      <c r="F48"/>
      <c r="G48"/>
      <c r="H48"/>
      <c r="I48"/>
      <c r="J48"/>
      <c r="K48"/>
      <c r="L48"/>
      <c r="M48"/>
      <c r="R48"/>
    </row>
    <row r="49" spans="1:18" ht="12.75">
      <c r="A49"/>
      <c r="B49"/>
      <c r="C49"/>
      <c r="D49"/>
      <c r="E49"/>
      <c r="F49"/>
      <c r="G49"/>
      <c r="H49"/>
      <c r="I49"/>
      <c r="J49"/>
      <c r="K49"/>
      <c r="L49"/>
      <c r="M49"/>
      <c r="R49"/>
    </row>
    <row r="50" spans="1:18" ht="12.75">
      <c r="A50"/>
      <c r="B50"/>
      <c r="C50"/>
      <c r="D50"/>
      <c r="E50"/>
      <c r="F50"/>
      <c r="G50"/>
      <c r="H50"/>
      <c r="I50"/>
      <c r="J50"/>
      <c r="K50"/>
      <c r="L50"/>
      <c r="M50"/>
      <c r="R50"/>
    </row>
    <row r="51" spans="1:18" ht="12.75">
      <c r="A51"/>
      <c r="B51"/>
      <c r="C51"/>
      <c r="D51"/>
      <c r="L51"/>
      <c r="M51"/>
      <c r="R51"/>
    </row>
    <row r="52" spans="1:18" ht="12.75">
      <c r="A52"/>
      <c r="B52"/>
      <c r="C52"/>
      <c r="D52"/>
      <c r="L52"/>
      <c r="R52"/>
    </row>
    <row r="53" spans="1:12" ht="12.75">
      <c r="A53"/>
      <c r="B53"/>
      <c r="C53"/>
      <c r="D53"/>
      <c r="L53"/>
    </row>
    <row r="58" ht="12.75">
      <c r="S58"/>
    </row>
  </sheetData>
  <mergeCells count="8">
    <mergeCell ref="D25:D27"/>
    <mergeCell ref="D21:D23"/>
    <mergeCell ref="N36:R40"/>
    <mergeCell ref="H23:H25"/>
    <mergeCell ref="Q25:Q27"/>
    <mergeCell ref="L33:L35"/>
    <mergeCell ref="Q31:Q33"/>
    <mergeCell ref="H31:H33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9" r:id="rId1"/>
  <headerFooter alignWithMargins="0">
    <oddHeader>&amp;C4-Team Double-Elimination</oddHeader>
    <oddFooter>&amp;Rjimdean@littleleague.ca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workbookViewId="0" topLeftCell="A19">
      <selection activeCell="V44" sqref="V44"/>
    </sheetView>
  </sheetViews>
  <sheetFormatPr defaultColWidth="9.140625" defaultRowHeight="12.75"/>
  <cols>
    <col min="1" max="1" width="5.7109375" style="5" customWidth="1"/>
    <col min="2" max="2" width="7.7109375" style="18" customWidth="1"/>
    <col min="3" max="3" width="3.00390625" style="5" customWidth="1"/>
    <col min="4" max="4" width="2.00390625" style="18" customWidth="1"/>
    <col min="5" max="5" width="3.8515625" style="18" customWidth="1"/>
    <col min="6" max="6" width="8.421875" style="18" customWidth="1"/>
    <col min="7" max="8" width="3.00390625" style="18" customWidth="1"/>
    <col min="9" max="9" width="4.8515625" style="18" customWidth="1"/>
    <col min="10" max="10" width="9.421875" style="18" customWidth="1"/>
    <col min="11" max="12" width="3.00390625" style="18" customWidth="1"/>
    <col min="13" max="13" width="4.8515625" style="18" customWidth="1"/>
    <col min="14" max="14" width="9.421875" style="18" customWidth="1"/>
    <col min="15" max="16" width="3.00390625" style="18" customWidth="1"/>
    <col min="17" max="17" width="4.8515625" style="18" customWidth="1"/>
    <col min="18" max="18" width="9.421875" style="18" customWidth="1"/>
    <col min="19" max="20" width="3.00390625" style="18" customWidth="1"/>
    <col min="21" max="21" width="2.7109375" style="18" customWidth="1"/>
    <col min="22" max="22" width="4.8515625" style="18" customWidth="1"/>
    <col min="23" max="23" width="9.421875" style="18" customWidth="1"/>
    <col min="24" max="25" width="3.00390625" style="18" customWidth="1"/>
    <col min="26" max="26" width="2.7109375" style="18" customWidth="1"/>
    <col min="27" max="27" width="12.00390625" style="18" customWidth="1"/>
    <col min="28" max="16384" width="9.140625" style="18" customWidth="1"/>
  </cols>
  <sheetData>
    <row r="1" spans="1:27" ht="12.75">
      <c r="A1" s="63" t="s">
        <v>45</v>
      </c>
      <c r="B1" s="50"/>
      <c r="C1" s="51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7" ht="12.75">
      <c r="A2" s="43"/>
      <c r="B2" s="43" t="s">
        <v>47</v>
      </c>
      <c r="C2" s="43"/>
      <c r="D2" s="43">
        <f>MAX(D21:D30)</f>
        <v>1</v>
      </c>
      <c r="E2" s="43"/>
      <c r="F2" s="43"/>
      <c r="G2" s="43"/>
      <c r="H2" s="43">
        <f>MAX(H21:H48)</f>
        <v>3</v>
      </c>
      <c r="I2" s="43"/>
      <c r="J2" s="43"/>
      <c r="K2" s="43"/>
      <c r="L2" s="43">
        <f>MAX(L21:L48)</f>
        <v>4</v>
      </c>
      <c r="M2" s="43"/>
      <c r="N2" s="43"/>
      <c r="O2" s="43"/>
      <c r="P2" s="43">
        <f>MAX(P21:P47)</f>
        <v>6</v>
      </c>
      <c r="Q2" s="43"/>
      <c r="R2" s="43"/>
      <c r="S2" s="43"/>
      <c r="T2" s="43">
        <f>MAX(T21:T43)</f>
        <v>7</v>
      </c>
      <c r="U2" s="43"/>
      <c r="V2" s="43"/>
      <c r="W2" s="43"/>
      <c r="X2" s="43"/>
      <c r="Y2" s="43">
        <f>MAX(Y21:Y45)</f>
        <v>9</v>
      </c>
      <c r="Z2" s="43"/>
      <c r="AA2" s="43"/>
    </row>
    <row r="3" spans="1:27" ht="12.75">
      <c r="A3" s="43"/>
      <c r="B3" s="43" t="s">
        <v>48</v>
      </c>
      <c r="C3" s="43"/>
      <c r="D3" s="43">
        <f>IF(D$2=0,0,MAX($A$3:C$3)+1)</f>
        <v>1</v>
      </c>
      <c r="E3" s="43"/>
      <c r="F3" s="43"/>
      <c r="G3" s="43"/>
      <c r="H3" s="43">
        <f>IF(H$2=0,0,MAX($A$3:G$3)+1)</f>
        <v>2</v>
      </c>
      <c r="I3" s="43"/>
      <c r="J3" s="43"/>
      <c r="K3" s="43"/>
      <c r="L3" s="43">
        <f>IF(L$2=0,0,MAX($A$3:K$3)+1)</f>
        <v>3</v>
      </c>
      <c r="M3" s="43"/>
      <c r="N3" s="43"/>
      <c r="O3" s="43"/>
      <c r="P3" s="43">
        <f>IF(P$2=0,0,MAX($A$3:O$3)+1)</f>
        <v>4</v>
      </c>
      <c r="Q3" s="43"/>
      <c r="R3" s="43"/>
      <c r="S3" s="43"/>
      <c r="T3" s="43">
        <f>IF(T$2=0,0,MAX($A$3:S$3)+1)</f>
        <v>5</v>
      </c>
      <c r="U3" s="43"/>
      <c r="V3" s="43"/>
      <c r="W3" s="43"/>
      <c r="X3" s="43"/>
      <c r="Y3" s="43">
        <f>IF(Y$2=0,0,MAX($A$3:X$3)+1)</f>
        <v>6</v>
      </c>
      <c r="Z3" s="43"/>
      <c r="AA3" s="43"/>
    </row>
    <row r="4" spans="1:27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s="61" customFormat="1" ht="12.75">
      <c r="A5" s="43"/>
      <c r="B5" s="43"/>
      <c r="C5" s="43"/>
      <c r="D5" s="43"/>
      <c r="E5" s="43"/>
      <c r="F5" s="49" t="s">
        <v>1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43"/>
      <c r="W5" s="50"/>
      <c r="X5" s="50"/>
      <c r="Y5" s="50"/>
      <c r="Z5" s="50"/>
      <c r="AA5" s="50"/>
    </row>
    <row r="6" spans="1:27" s="61" customFormat="1" ht="12.75">
      <c r="A6" s="51"/>
      <c r="B6" s="50"/>
      <c r="C6" s="51"/>
      <c r="D6" s="50"/>
      <c r="E6" s="50"/>
      <c r="F6" s="49"/>
      <c r="G6" s="52">
        <v>0</v>
      </c>
      <c r="H6" s="50" t="s">
        <v>22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43"/>
      <c r="W6" s="50"/>
      <c r="X6" s="50"/>
      <c r="Y6" s="50"/>
      <c r="Z6" s="50"/>
      <c r="AA6" s="50"/>
    </row>
    <row r="7" spans="1:27" s="61" customFormat="1" ht="12.75">
      <c r="A7" s="51"/>
      <c r="B7" s="50"/>
      <c r="C7" s="51"/>
      <c r="D7" s="50"/>
      <c r="E7" s="50"/>
      <c r="F7" s="50"/>
      <c r="G7" s="52">
        <v>1</v>
      </c>
      <c r="H7" s="53" t="s">
        <v>46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43"/>
      <c r="W7" s="50"/>
      <c r="X7" s="50"/>
      <c r="Y7" s="50"/>
      <c r="Z7" s="50"/>
      <c r="AA7" s="50"/>
    </row>
    <row r="8" spans="1:27" s="61" customFormat="1" ht="12.75">
      <c r="A8" s="51"/>
      <c r="B8" s="50"/>
      <c r="C8" s="51"/>
      <c r="D8" s="50"/>
      <c r="E8" s="50"/>
      <c r="F8" s="50"/>
      <c r="G8" s="52">
        <v>2</v>
      </c>
      <c r="H8" s="53" t="s">
        <v>2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43"/>
      <c r="W8" s="50"/>
      <c r="X8" s="50"/>
      <c r="Y8" s="50"/>
      <c r="Z8" s="50"/>
      <c r="AA8" s="50"/>
    </row>
    <row r="9" spans="1:27" s="61" customFormat="1" ht="12.75">
      <c r="A9" s="51"/>
      <c r="B9" s="50"/>
      <c r="C9" s="51"/>
      <c r="D9" s="50"/>
      <c r="E9" s="50"/>
      <c r="F9" s="50"/>
      <c r="G9" s="52">
        <v>3</v>
      </c>
      <c r="H9" s="53" t="s">
        <v>24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43"/>
      <c r="V9" s="43"/>
      <c r="W9" s="50"/>
      <c r="X9" s="50"/>
      <c r="Y9" s="50"/>
      <c r="Z9" s="50"/>
      <c r="AA9" s="50"/>
    </row>
    <row r="10" spans="1:27" s="61" customFormat="1" ht="12.75">
      <c r="A10" s="51"/>
      <c r="B10" s="50"/>
      <c r="C10" s="51"/>
      <c r="D10" s="50"/>
      <c r="E10" s="50"/>
      <c r="F10" s="50"/>
      <c r="G10" s="52"/>
      <c r="H10" s="53" t="str">
        <f>"(except the last column, which would take two days if Game "&amp;Y34&amp;" is necessary)."</f>
        <v>(except the last column, which would take two days if Game 9 is necessary).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43"/>
      <c r="V10" s="43"/>
      <c r="W10" s="50"/>
      <c r="X10" s="50"/>
      <c r="Y10" s="50"/>
      <c r="Z10" s="50"/>
      <c r="AA10" s="50"/>
    </row>
    <row r="11" spans="1:20" ht="19.5">
      <c r="A11" s="70" t="s">
        <v>55</v>
      </c>
      <c r="B11" s="71" t="s">
        <v>4</v>
      </c>
      <c r="E11" s="54" t="s">
        <v>53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ht="12.75">
      <c r="A12" s="17" t="s">
        <v>5</v>
      </c>
      <c r="B12" s="36" t="str">
        <f>"Team "&amp;A12</f>
        <v>Team A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2" ht="12.75">
      <c r="A13" s="17" t="s">
        <v>6</v>
      </c>
      <c r="B13" s="36" t="str">
        <f>"Team "&amp;A13</f>
        <v>Team B</v>
      </c>
      <c r="C13"/>
      <c r="D13"/>
      <c r="E13"/>
      <c r="F13" s="55" t="s">
        <v>54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2.75">
      <c r="A14" s="17" t="s">
        <v>7</v>
      </c>
      <c r="B14" s="36" t="str">
        <f>"Team "&amp;A14</f>
        <v>Team C</v>
      </c>
      <c r="E14"/>
      <c r="F14" s="55" t="s">
        <v>49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2.75">
      <c r="A15" s="17" t="s">
        <v>8</v>
      </c>
      <c r="B15" s="36" t="str">
        <f>"Team "&amp;A15</f>
        <v>Team D</v>
      </c>
      <c r="E15"/>
      <c r="F15" s="55" t="s">
        <v>50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2.75">
      <c r="A16" s="56" t="s">
        <v>9</v>
      </c>
      <c r="B16" s="57" t="str">
        <f>"Team "&amp;A16</f>
        <v>Team E</v>
      </c>
      <c r="E16"/>
      <c r="F16" s="55" t="s">
        <v>51</v>
      </c>
      <c r="G16" t="s">
        <v>52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2.75">
      <c r="A17"/>
      <c r="B17"/>
      <c r="E17"/>
      <c r="F17" s="55"/>
      <c r="G17" t="s">
        <v>56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10" ht="12.75">
      <c r="A18" s="7"/>
      <c r="B18" s="20"/>
      <c r="J18" s="20"/>
    </row>
    <row r="19" spans="2:23" s="31" customFormat="1" ht="12.75">
      <c r="B19" s="31" t="str">
        <f>IF(D$3=0,"","DAY "&amp;TEXT(D$3,"0"))</f>
        <v>DAY 1</v>
      </c>
      <c r="F19" s="31" t="str">
        <f>IF(H$3=0,"","DAY "&amp;TEXT(H$3,"0"))</f>
        <v>DAY 2</v>
      </c>
      <c r="J19" s="31" t="str">
        <f>IF(L$3=0,"","DAY "&amp;TEXT(L$3,"0"))</f>
        <v>DAY 3</v>
      </c>
      <c r="N19" s="31" t="str">
        <f>IF(P$3=0,"","DAY "&amp;TEXT(P$3,"0"))</f>
        <v>DAY 4</v>
      </c>
      <c r="R19" s="31" t="str">
        <f>IF(T$3=0,"","DAY "&amp;TEXT(T$3,"0"))</f>
        <v>DAY 5</v>
      </c>
      <c r="W19" s="31" t="str">
        <f>IF(Y$3=0,"","DAY "&amp;TEXT(Y$3,"0"))</f>
        <v>DAY 6</v>
      </c>
    </row>
    <row r="20" spans="1:10" ht="12.75">
      <c r="A20"/>
      <c r="B20"/>
      <c r="C20"/>
      <c r="D20"/>
      <c r="J20" s="23"/>
    </row>
    <row r="21" spans="1:8" ht="12.75">
      <c r="A21"/>
      <c r="B21"/>
      <c r="C21"/>
      <c r="D21"/>
      <c r="E21" s="44" t="s">
        <v>5</v>
      </c>
      <c r="F21" s="19" t="str">
        <f>IF(ISBLANK(LOOKUP(E21,$A$12:$B$17)),"bye",LOOKUP(E21,$A$12:$B$17))</f>
        <v>Team A</v>
      </c>
      <c r="G21" s="3" t="s">
        <v>0</v>
      </c>
      <c r="H21" s="86">
        <f>IF(OR(F21="bye",F23="bye"),"",MAX($A$2:G$2,H$20:H20)+1)</f>
        <v>2</v>
      </c>
    </row>
    <row r="22" spans="1:8" ht="12.75">
      <c r="A22"/>
      <c r="B22"/>
      <c r="C22"/>
      <c r="D22"/>
      <c r="E22" s="45"/>
      <c r="F22" s="20"/>
      <c r="G22" s="7"/>
      <c r="H22" s="78"/>
    </row>
    <row r="23" spans="1:16" ht="12.75">
      <c r="A23" s="31" t="s">
        <v>8</v>
      </c>
      <c r="B23" s="19" t="str">
        <f>IF(ISBLANK(LOOKUP(A23,$A$12:$B$17)),"bye",LOOKUP(A23,$A$12:$B$17))</f>
        <v>Team D</v>
      </c>
      <c r="C23" s="3" t="s">
        <v>0</v>
      </c>
      <c r="D23" s="86">
        <f>IF(OR(B23="bye",B25="bye"),"",MAX(D$20:D22)+1)</f>
        <v>1</v>
      </c>
      <c r="E23" s="46" t="str">
        <f>IF(AND(B23="bye",B25="bye"),"",IF(B23="Bye",A25,IF(B25="Bye",A23,"W"&amp;D23)))</f>
        <v>W1</v>
      </c>
      <c r="F23" s="22" t="str">
        <f>IF(B23="bye",B25,IF(B25="bye",B23,IF(AND(OR(ISBLANK(C23),C23="__"),OR(ISBLANK(C25),C25="__")),"Winner "&amp;D23,IF(C23&gt;C25,B23,B25))))</f>
        <v>Winner 1</v>
      </c>
      <c r="G23" s="4" t="s">
        <v>0</v>
      </c>
      <c r="H23" s="75"/>
      <c r="I23" s="19"/>
      <c r="J23" s="19"/>
      <c r="K23" s="19"/>
      <c r="L23" s="19"/>
      <c r="M23" s="44" t="str">
        <f>IF($F21="bye",$E23,IF($F23="bye",$E21,"W"&amp;$H21))</f>
        <v>W2</v>
      </c>
      <c r="N23" s="19" t="str">
        <f>IF(F21="bye",F23,IF(F23="bye",F21,IF(AND(OR(ISBLANK(G21),G21="__"),OR(ISBLANK(G23),G23="__")),"Winner "&amp;H21,IF(G21&gt;G23,F21,F23))))</f>
        <v>Winner 2</v>
      </c>
      <c r="O23" s="3" t="s">
        <v>0</v>
      </c>
      <c r="P23" s="86">
        <f>IF(OR(N23="bye",N28="bye"),"",MAX($A$2:O$2,P$20:P22)+1)</f>
        <v>5</v>
      </c>
    </row>
    <row r="24" spans="1:16" ht="12.75">
      <c r="A24" s="31"/>
      <c r="B24" s="20"/>
      <c r="C24" s="7"/>
      <c r="D24" s="78"/>
      <c r="E24" s="31"/>
      <c r="I24" s="20"/>
      <c r="J24" s="20"/>
      <c r="K24" s="20"/>
      <c r="L24" s="20"/>
      <c r="M24" s="20"/>
      <c r="N24" s="20"/>
      <c r="O24" s="20"/>
      <c r="P24" s="78"/>
    </row>
    <row r="25" spans="1:16" ht="12.75">
      <c r="A25" s="31" t="s">
        <v>9</v>
      </c>
      <c r="B25" s="22" t="str">
        <f>IF(ISBLANK(LOOKUP(A25,$A$12:$B$17)),"bye",LOOKUP(A25,$A$12:$B$17))</f>
        <v>Team E</v>
      </c>
      <c r="C25" s="4" t="s">
        <v>0</v>
      </c>
      <c r="D25" s="75"/>
      <c r="E25" s="31"/>
      <c r="I25" s="20"/>
      <c r="J25" s="20"/>
      <c r="K25" s="20"/>
      <c r="L25" s="20"/>
      <c r="M25" s="20"/>
      <c r="N25" s="20"/>
      <c r="O25" s="20"/>
      <c r="P25" s="78"/>
    </row>
    <row r="26" spans="1:23" ht="12.75">
      <c r="A26"/>
      <c r="B26"/>
      <c r="C26"/>
      <c r="D26"/>
      <c r="E26" s="31"/>
      <c r="I26" s="20"/>
      <c r="J26" s="20"/>
      <c r="K26" s="20"/>
      <c r="L26" s="20"/>
      <c r="M26" s="20"/>
      <c r="N26" s="20"/>
      <c r="O26" s="20"/>
      <c r="P26" s="78"/>
      <c r="U26" s="8"/>
      <c r="W26" s="31" t="str">
        <f>IF(Y$3=0,"","DAY "&amp;TEXT(Y$3,"0"))</f>
        <v>DAY 6</v>
      </c>
    </row>
    <row r="27" spans="1:21" ht="12.75">
      <c r="A27"/>
      <c r="B27"/>
      <c r="C27"/>
      <c r="D27"/>
      <c r="E27" s="31"/>
      <c r="I27" s="20"/>
      <c r="J27" s="20"/>
      <c r="K27" s="20"/>
      <c r="L27" s="20"/>
      <c r="M27" s="20"/>
      <c r="N27" s="20"/>
      <c r="O27" s="20"/>
      <c r="P27" s="78"/>
      <c r="U27" s="8"/>
    </row>
    <row r="28" spans="1:25" ht="12.75">
      <c r="A28"/>
      <c r="B28"/>
      <c r="C28"/>
      <c r="D28"/>
      <c r="E28" s="44" t="s">
        <v>6</v>
      </c>
      <c r="F28" s="19" t="str">
        <f>IF(ISBLANK(LOOKUP(E28,$A$12:$B$17)),"bye",LOOKUP(E28,$A$12:$B$17))</f>
        <v>Team B</v>
      </c>
      <c r="G28" s="3" t="s">
        <v>0</v>
      </c>
      <c r="H28" s="86">
        <f>IF(OR(F28="bye",F30="bye"),"",MAX($A$2:G$2,H$20:H27)+1)</f>
        <v>3</v>
      </c>
      <c r="I28" s="22"/>
      <c r="J28" s="22"/>
      <c r="K28" s="22"/>
      <c r="L28" s="22"/>
      <c r="M28" s="46" t="str">
        <f>IF($F28="bye",$E30,IF($F30="bye",$E28,"W"&amp;$H28))</f>
        <v>W3</v>
      </c>
      <c r="N28" s="22" t="str">
        <f>IF(F28="bye",F30,IF(F30="bye",F28,IF(AND(OR(ISBLANK(G28),G28="__"),OR(ISBLANK(G30),G30="__")),"Winner "&amp;H28,IF(G28&gt;G30,F28,F30))))</f>
        <v>Winner 3</v>
      </c>
      <c r="O28" s="4" t="s">
        <v>0</v>
      </c>
      <c r="P28" s="75"/>
      <c r="Q28" s="21"/>
      <c r="R28" s="19"/>
      <c r="S28" s="19"/>
      <c r="T28" s="19"/>
      <c r="U28" s="21"/>
      <c r="V28" s="44" t="str">
        <f>IF(N23="bye",M28,IF(N28="bye",M23,"W"&amp;P23))</f>
        <v>W5</v>
      </c>
      <c r="W28" s="19" t="str">
        <f>IF(N23="bye",N28,IF(N28="bye",N23,IF(AND(OR(ISBLANK(O28),O28="__"),OR(ISBLANK(O23),O23="__")),"Winner "&amp;P23,IF(O23&gt;O28,N23,N28))))</f>
        <v>Winner 5</v>
      </c>
      <c r="X28" s="3" t="s">
        <v>0</v>
      </c>
      <c r="Y28" s="86">
        <f>IF(OR(W28="bye",W30="bye"),"",MAX($A$2:X$2,Y$20:Y27)+1)</f>
        <v>8</v>
      </c>
    </row>
    <row r="29" spans="1:25" ht="12.75">
      <c r="A29"/>
      <c r="B29"/>
      <c r="C29"/>
      <c r="D29"/>
      <c r="E29" s="45"/>
      <c r="F29" s="20"/>
      <c r="G29" s="7"/>
      <c r="H29" s="78"/>
      <c r="U29" s="32"/>
      <c r="V29" s="45"/>
      <c r="W29" s="20"/>
      <c r="X29" s="7"/>
      <c r="Y29" s="78"/>
    </row>
    <row r="30" spans="1:26" ht="12.75">
      <c r="A30"/>
      <c r="B30"/>
      <c r="C30"/>
      <c r="D30"/>
      <c r="E30" s="46" t="s">
        <v>7</v>
      </c>
      <c r="F30" s="22" t="str">
        <f>IF(ISBLANK(LOOKUP(E30,$A$12:$B$17)),"bye",LOOKUP(E30,$A$12:$B$17))</f>
        <v>Team C</v>
      </c>
      <c r="G30" s="4" t="s">
        <v>0</v>
      </c>
      <c r="H30" s="75"/>
      <c r="U30" s="58"/>
      <c r="V30" s="46" t="str">
        <f>IF(R37="bye",Q39,IF(R39="bye",Q37,"W"&amp;T35))</f>
        <v>W7</v>
      </c>
      <c r="W30" s="22" t="str">
        <f>IF(R37="bye",R39,IF(R39="bye",R37,IF(AND(OR(ISBLANK(S35),S35="__"),OR(ISBLANK(S37),S37="__")),"Winner "&amp;T35,IF(S35&gt;S37,R37,R39))))</f>
        <v>Winner 7</v>
      </c>
      <c r="X30" s="4" t="s">
        <v>0</v>
      </c>
      <c r="Y30" s="75"/>
      <c r="Z30" s="28"/>
    </row>
    <row r="31" spans="1:27" ht="13.5" thickBot="1">
      <c r="A31"/>
      <c r="B31"/>
      <c r="C31"/>
      <c r="D31"/>
      <c r="E31" s="47"/>
      <c r="F31" s="40"/>
      <c r="G31" s="41"/>
      <c r="H31" s="42"/>
      <c r="I31" s="40"/>
      <c r="J31" s="40"/>
      <c r="K31" s="40"/>
      <c r="L31" s="40"/>
      <c r="M31" s="47"/>
      <c r="N31" s="40"/>
      <c r="O31" s="40"/>
      <c r="P31" s="40"/>
      <c r="Q31" s="40"/>
      <c r="R31" s="40"/>
      <c r="S31" s="40"/>
      <c r="T31" s="40"/>
      <c r="U31" s="60"/>
      <c r="V31" s="47"/>
      <c r="W31" s="40"/>
      <c r="X31" s="40"/>
      <c r="Y31" s="40"/>
      <c r="Z31" s="33"/>
      <c r="AA31" s="22" t="str">
        <f>IF(W28="bye",W30,IF(W30="bye",W28,IF(AND(OR(ISBLANK(X28),X28="__"),OR(ISBLANK(X30),X30="__")),"Winner "&amp;Y28&amp;"/"&amp;Y34,IF(X28&gt;X30,W28,IF(AND(OR(ISBLANK(X34),X34="__"),OR(ISBLANK(X36),X36="__")),"Winner "&amp;Y34,IF(X34&gt;X36,W34,W36))))))</f>
        <v>Winner 8/9</v>
      </c>
    </row>
    <row r="32" spans="1:27" ht="12.75">
      <c r="A32"/>
      <c r="B32"/>
      <c r="E32" s="31"/>
      <c r="F32" s="31" t="str">
        <f>IF(H$3=0,"","DAY "&amp;TEXT(H$3,"0"))</f>
        <v>DAY 2</v>
      </c>
      <c r="G32" s="31"/>
      <c r="H32" s="31"/>
      <c r="I32" s="31"/>
      <c r="J32" s="31" t="str">
        <f>IF(L$3=0,"","DAY "&amp;TEXT(L$3,"0"))</f>
        <v>DAY 3</v>
      </c>
      <c r="K32" s="31"/>
      <c r="L32" s="31"/>
      <c r="M32" s="31"/>
      <c r="N32" s="31" t="str">
        <f>IF(P$3=0,"","DAY "&amp;TEXT(P$3,"0"))</f>
        <v>DAY 4</v>
      </c>
      <c r="O32" s="31"/>
      <c r="P32" s="31"/>
      <c r="Q32" s="31"/>
      <c r="R32" s="31" t="str">
        <f>IF(T$3=0,"","DAY "&amp;TEXT(T$3,"0"))</f>
        <v>DAY 5</v>
      </c>
      <c r="S32" s="31"/>
      <c r="T32" s="31"/>
      <c r="U32" s="59"/>
      <c r="V32" s="31"/>
      <c r="W32" s="31" t="str">
        <f>IF(Y$3=0,"","DAY "&amp;TEXT(Y$3+1,"0"))</f>
        <v>DAY 7</v>
      </c>
      <c r="Z32" s="33"/>
      <c r="AA32" s="18" t="s">
        <v>21</v>
      </c>
    </row>
    <row r="33" spans="1:26" ht="12.75">
      <c r="A33"/>
      <c r="B33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29"/>
      <c r="V33" s="31"/>
      <c r="Z33" s="33"/>
    </row>
    <row r="34" spans="1:26" ht="12.75">
      <c r="A34"/>
      <c r="B34"/>
      <c r="C34"/>
      <c r="D34"/>
      <c r="E34" s="31"/>
      <c r="M34" s="31"/>
      <c r="U34" s="26"/>
      <c r="V34" s="44" t="str">
        <f>V28</f>
        <v>W5</v>
      </c>
      <c r="W34" s="19" t="str">
        <f>W28</f>
        <v>Winner 5</v>
      </c>
      <c r="X34" s="3" t="s">
        <v>0</v>
      </c>
      <c r="Y34" s="86">
        <f>IF(OR(W34="bye",W37="bye"),"",MAX($A$2:X$2,Y$20:Y33)+1)</f>
        <v>9</v>
      </c>
      <c r="Z34" s="35"/>
    </row>
    <row r="35" spans="1:25" ht="12.75">
      <c r="A35"/>
      <c r="B35"/>
      <c r="C35"/>
      <c r="D35"/>
      <c r="E35"/>
      <c r="F35"/>
      <c r="G35"/>
      <c r="H35"/>
      <c r="I35" s="44" t="str">
        <f>IF(F28="bye","",IF(F30="bye","","L"&amp;H28))</f>
        <v>L3</v>
      </c>
      <c r="J35" s="19" t="str">
        <f>IF(F28="bye","bye",IF(F30="bye","bye",IF(AND(OR(ISBLANK(G28),G28="__"),OR(ISBLANK(G30),G30="__")),"Loser "&amp;H28,IF(G28&gt;G30,F30,F28))))</f>
        <v>Loser 3</v>
      </c>
      <c r="K35" s="3" t="s">
        <v>0</v>
      </c>
      <c r="L35" s="86">
        <f>IF(OR(J35="bye",J37="bye"),"",MAX($A$2:K$2,L$20:L32)+1)</f>
        <v>4</v>
      </c>
      <c r="M35" s="31"/>
      <c r="Q35" s="44" t="str">
        <f>IF($N$23="bye","",IF($N$28="bye","","L"&amp;$P$23))</f>
        <v>L5</v>
      </c>
      <c r="R35" s="19" t="str">
        <f>IF($N$23="bye","bye",IF($N$28="bye","bye",IF(AND(OR(ISBLANK($O$23),$O$23="__"),OR(ISBLANK($O$28),$O$28="__")),"Loser "&amp;$P$23,IF($O$23&gt;$O$28,$N$28,$N$23))))</f>
        <v>Loser 5</v>
      </c>
      <c r="S35" s="3" t="s">
        <v>0</v>
      </c>
      <c r="T35" s="86">
        <f>IF(OR(R37="bye",R39="bye"),"",MAX($D$20:$D$48,$H$20:$H$53,$L$20:$L$53,$P$20:$P$51,$T$20:$T34)+1)</f>
        <v>7</v>
      </c>
      <c r="U35" s="24"/>
      <c r="V35" s="45"/>
      <c r="W35" s="20"/>
      <c r="X35" s="7"/>
      <c r="Y35" s="78"/>
    </row>
    <row r="36" spans="1:25" ht="12.75">
      <c r="A36"/>
      <c r="B36"/>
      <c r="C36"/>
      <c r="D36"/>
      <c r="E36"/>
      <c r="F36"/>
      <c r="G36"/>
      <c r="H36"/>
      <c r="I36" s="45"/>
      <c r="J36" s="20"/>
      <c r="K36" s="7"/>
      <c r="L36" s="78"/>
      <c r="M36" s="31"/>
      <c r="Q36" s="45"/>
      <c r="R36" s="20"/>
      <c r="S36" s="7"/>
      <c r="T36" s="78"/>
      <c r="U36" s="25"/>
      <c r="V36" s="46" t="str">
        <f>V30</f>
        <v>W7</v>
      </c>
      <c r="W36" s="22" t="str">
        <f>W30</f>
        <v>Winner 7</v>
      </c>
      <c r="X36" s="4" t="s">
        <v>0</v>
      </c>
      <c r="Y36" s="75"/>
    </row>
    <row r="37" spans="1:21" ht="12.75">
      <c r="A37"/>
      <c r="B37"/>
      <c r="C37"/>
      <c r="D37"/>
      <c r="E37"/>
      <c r="F37"/>
      <c r="G37"/>
      <c r="H37"/>
      <c r="I37" s="46" t="str">
        <f>IF($B$23="bye","",IF($B$25="bye","","L"&amp;$D$23))</f>
        <v>L1</v>
      </c>
      <c r="J37" s="22" t="str">
        <f>IF($B$23="bye","bye",IF($B$25="bye","bye",IF(AND(OR(ISBLANK($C$23),$C$23="__"),OR(ISBLANK($C$25),$C$25="__")),"Loser "&amp;$D$23,IF($C$23&gt;$C$25,$B$25,$B$23))))</f>
        <v>Loser 1</v>
      </c>
      <c r="K37" s="4" t="s">
        <v>0</v>
      </c>
      <c r="L37" s="75"/>
      <c r="M37" s="44" t="str">
        <f>IF(J35="bye",I37,IF(J37="bye",I35,"W"&amp;L35))</f>
        <v>W4</v>
      </c>
      <c r="N37" s="19" t="str">
        <f>IF(J35="bye",J37,IF(J37="bye",J35,IF(AND(OR(ISBLANK(K35),K35="__"),OR(ISBLANK(K37),K37="__")),"Winner "&amp;L35,IF(K35&gt;K37,J35,J37))))</f>
        <v>Winner 4</v>
      </c>
      <c r="O37" s="3" t="s">
        <v>0</v>
      </c>
      <c r="P37" s="86">
        <f>IF(OR(N37="bye",N39="bye"),"",MAX($A$2:O$2,P$20:P36)+1)</f>
        <v>6</v>
      </c>
      <c r="Q37" s="46" t="str">
        <f>IF(N37="bye",M39,IF(N39="bye",M37,"W"&amp;P37))</f>
        <v>W6</v>
      </c>
      <c r="R37" s="22" t="str">
        <f>IF(N37="bye",N39,IF(N39="bye",N37,IF(AND(OR(ISBLANK(O37),O37="__"),OR(ISBLANK(O39),O39="__")),"Winner "&amp;P37,IF(O37&gt;O39,N37,N39))))</f>
        <v>Winner 6</v>
      </c>
      <c r="S37" s="4" t="s">
        <v>0</v>
      </c>
      <c r="T37" s="75"/>
      <c r="U37" s="8"/>
    </row>
    <row r="38" spans="1:21" ht="12.75">
      <c r="A38"/>
      <c r="B38"/>
      <c r="C38"/>
      <c r="D38"/>
      <c r="E38"/>
      <c r="F38"/>
      <c r="G38"/>
      <c r="H38"/>
      <c r="I38"/>
      <c r="J38"/>
      <c r="K38"/>
      <c r="L38"/>
      <c r="M38" s="45"/>
      <c r="N38" s="20"/>
      <c r="O38" s="7"/>
      <c r="P38" s="78"/>
      <c r="Q38"/>
      <c r="R38"/>
      <c r="S38"/>
      <c r="T38"/>
      <c r="U38" s="8"/>
    </row>
    <row r="39" spans="1:26" ht="12.75">
      <c r="A39"/>
      <c r="B39"/>
      <c r="C39"/>
      <c r="D39"/>
      <c r="E39"/>
      <c r="F39"/>
      <c r="G39"/>
      <c r="H39"/>
      <c r="I39"/>
      <c r="J39"/>
      <c r="K39"/>
      <c r="L39"/>
      <c r="M39" s="46" t="str">
        <f>IF($F$21="bye","",IF($F$23="bye","","L"&amp;$H$21))</f>
        <v>L2</v>
      </c>
      <c r="N39" s="22" t="str">
        <f>IF($F$21="bye","bye",IF($F$23="bye","bye",IF(AND(OR(ISBLANK($G$21),$G$21="__"),OR(ISBLANK($G$23),$G$23="__")),"Loser "&amp;$H$21,IF($G$21&gt;$G$23,$F$23,$F$21))))</f>
        <v>Loser 2</v>
      </c>
      <c r="O39" s="4" t="s">
        <v>0</v>
      </c>
      <c r="P39" s="75"/>
      <c r="Q39"/>
      <c r="R39"/>
      <c r="S39"/>
      <c r="T39"/>
      <c r="U39" s="8"/>
      <c r="V39" s="79" t="str">
        <f>"Game "&amp;$Y$34&amp;" is necessary only if "&amp;$W$30&amp;" defeats "&amp;$W$28&amp;" in Game "&amp;$Y$28&amp;"."</f>
        <v>Game 9 is necessary only if Winner 7 defeats Winner 5 in Game 8.</v>
      </c>
      <c r="W39" s="80"/>
      <c r="X39" s="80"/>
      <c r="Y39" s="80"/>
      <c r="Z39" s="81"/>
    </row>
    <row r="40" spans="1:26" ht="12.75">
      <c r="A40"/>
      <c r="B40"/>
      <c r="C40"/>
      <c r="D40"/>
      <c r="E40"/>
      <c r="F40"/>
      <c r="G40"/>
      <c r="H40"/>
      <c r="I40"/>
      <c r="J40"/>
      <c r="K40"/>
      <c r="L40"/>
      <c r="M40" s="31"/>
      <c r="Q40" s="31"/>
      <c r="S40"/>
      <c r="T40"/>
      <c r="V40" s="82"/>
      <c r="W40" s="83"/>
      <c r="X40" s="83"/>
      <c r="Y40" s="83"/>
      <c r="Z40" s="76"/>
    </row>
    <row r="41" spans="1:26" ht="12.75">
      <c r="A41"/>
      <c r="B41"/>
      <c r="C41"/>
      <c r="D41"/>
      <c r="E41"/>
      <c r="F41"/>
      <c r="G41"/>
      <c r="H41"/>
      <c r="I41"/>
      <c r="J41"/>
      <c r="K41"/>
      <c r="L41"/>
      <c r="M41" s="31"/>
      <c r="Q41"/>
      <c r="R41"/>
      <c r="V41" s="82"/>
      <c r="W41" s="83"/>
      <c r="X41" s="83"/>
      <c r="Y41" s="83"/>
      <c r="Z41" s="76"/>
    </row>
    <row r="42" spans="1:26" ht="12.75">
      <c r="A42"/>
      <c r="B42"/>
      <c r="C42"/>
      <c r="D42"/>
      <c r="E42"/>
      <c r="F42"/>
      <c r="G42"/>
      <c r="H42"/>
      <c r="I42"/>
      <c r="J42"/>
      <c r="K42"/>
      <c r="L42"/>
      <c r="M42" s="31"/>
      <c r="Q42"/>
      <c r="R42"/>
      <c r="V42" s="82"/>
      <c r="W42" s="83"/>
      <c r="X42" s="83"/>
      <c r="Y42" s="83"/>
      <c r="Z42" s="76"/>
    </row>
    <row r="43" spans="1:26" ht="12.75">
      <c r="A43" s="72" t="str">
        <f ca="1">"Updated on "&amp;TEXT(NOW(),"Dddd Mmmm Dd, yyyy at hh:mm AM/PM")</f>
        <v>Updated on Tuesday July 18, 2006 at 03:24 PM</v>
      </c>
      <c r="B43"/>
      <c r="C43" s="18"/>
      <c r="E43"/>
      <c r="F43"/>
      <c r="G43"/>
      <c r="H43"/>
      <c r="I43" s="31"/>
      <c r="M43"/>
      <c r="N43"/>
      <c r="O43"/>
      <c r="P43"/>
      <c r="V43" s="84"/>
      <c r="W43" s="85"/>
      <c r="X43" s="85"/>
      <c r="Y43" s="85"/>
      <c r="Z43" s="77"/>
    </row>
    <row r="44" spans="1:16" ht="12.75">
      <c r="A44"/>
      <c r="B44"/>
      <c r="C44" s="18"/>
      <c r="E44"/>
      <c r="F44"/>
      <c r="G44"/>
      <c r="H44"/>
      <c r="I44"/>
      <c r="J44"/>
      <c r="K44"/>
      <c r="L44"/>
      <c r="M44"/>
      <c r="N44"/>
      <c r="O44"/>
      <c r="P44"/>
    </row>
    <row r="45" spans="1:20" ht="12.75">
      <c r="A45" s="7"/>
      <c r="B45" s="20"/>
      <c r="C45" s="18"/>
      <c r="E45"/>
      <c r="F45"/>
      <c r="G45"/>
      <c r="H45"/>
      <c r="I45"/>
      <c r="J45"/>
      <c r="K45"/>
      <c r="L45"/>
      <c r="S45"/>
      <c r="T45"/>
    </row>
    <row r="46" spans="1:20" ht="12.75">
      <c r="A46" s="7"/>
      <c r="B46" s="20"/>
      <c r="C46" s="18"/>
      <c r="E46"/>
      <c r="F46"/>
      <c r="G46"/>
      <c r="H46"/>
      <c r="I46"/>
      <c r="J46"/>
      <c r="K46"/>
      <c r="L46"/>
      <c r="S46"/>
      <c r="T46"/>
    </row>
    <row r="47" spans="1:20" ht="12.75">
      <c r="A47" s="7"/>
      <c r="B47" s="20"/>
      <c r="C47" s="18"/>
      <c r="E47"/>
      <c r="F47"/>
      <c r="G47"/>
      <c r="H47"/>
      <c r="I47"/>
      <c r="J47"/>
      <c r="K47"/>
      <c r="L47"/>
      <c r="Q47"/>
      <c r="R47"/>
      <c r="S47"/>
      <c r="T47"/>
    </row>
    <row r="48" spans="1:20" ht="12.75">
      <c r="A48" s="18"/>
      <c r="C48" s="18"/>
      <c r="E48"/>
      <c r="F48"/>
      <c r="G48"/>
      <c r="H48"/>
      <c r="I48"/>
      <c r="J48"/>
      <c r="K48"/>
      <c r="L48"/>
      <c r="Q48"/>
      <c r="R48"/>
      <c r="S48"/>
      <c r="T48"/>
    </row>
    <row r="49" spans="1:20" ht="12.75">
      <c r="A49"/>
      <c r="B49"/>
      <c r="C49"/>
      <c r="D49"/>
      <c r="M49"/>
      <c r="N49"/>
      <c r="O49"/>
      <c r="P49"/>
      <c r="Q49"/>
      <c r="R49"/>
      <c r="S49"/>
      <c r="T49"/>
    </row>
    <row r="50" spans="1:20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1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2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U53"/>
    </row>
    <row r="54" spans="1:2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U54"/>
    </row>
    <row r="55" spans="5:21" ht="12.75">
      <c r="E55"/>
      <c r="F55"/>
      <c r="G55"/>
      <c r="H55"/>
      <c r="I55"/>
      <c r="J55"/>
      <c r="K55"/>
      <c r="L55"/>
      <c r="U55"/>
    </row>
    <row r="56" ht="12.75">
      <c r="U56"/>
    </row>
    <row r="57" spans="21:22" ht="12.75">
      <c r="U57"/>
      <c r="V57"/>
    </row>
  </sheetData>
  <mergeCells count="10">
    <mergeCell ref="V39:Z43"/>
    <mergeCell ref="D23:D25"/>
    <mergeCell ref="H21:H23"/>
    <mergeCell ref="T35:T37"/>
    <mergeCell ref="P37:P39"/>
    <mergeCell ref="Y34:Y36"/>
    <mergeCell ref="Y28:Y30"/>
    <mergeCell ref="L35:L37"/>
    <mergeCell ref="H28:H30"/>
    <mergeCell ref="P23:P28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1" r:id="rId1"/>
  <headerFooter alignWithMargins="0">
    <oddHeader>&amp;C5-Team Double-Elimination</oddHeader>
    <oddFooter>&amp;Rjimdean@littleleague.ca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workbookViewId="0" topLeftCell="A1">
      <selection activeCell="A37" sqref="A37"/>
    </sheetView>
  </sheetViews>
  <sheetFormatPr defaultColWidth="9.140625" defaultRowHeight="12.75"/>
  <cols>
    <col min="1" max="1" width="5.7109375" style="5" customWidth="1"/>
    <col min="2" max="2" width="7.7109375" style="18" customWidth="1"/>
    <col min="3" max="3" width="3.00390625" style="5" customWidth="1"/>
    <col min="4" max="4" width="2.00390625" style="18" customWidth="1"/>
    <col min="5" max="5" width="3.8515625" style="18" customWidth="1"/>
    <col min="6" max="6" width="8.421875" style="18" customWidth="1"/>
    <col min="7" max="8" width="3.00390625" style="18" customWidth="1"/>
    <col min="9" max="9" width="4.8515625" style="18" customWidth="1"/>
    <col min="10" max="10" width="9.421875" style="18" customWidth="1"/>
    <col min="11" max="13" width="3.00390625" style="18" customWidth="1"/>
    <col min="14" max="14" width="4.8515625" style="18" customWidth="1"/>
    <col min="15" max="15" width="9.421875" style="18" customWidth="1"/>
    <col min="16" max="17" width="3.00390625" style="18" customWidth="1"/>
    <col min="18" max="18" width="2.7109375" style="18" customWidth="1"/>
    <col min="19" max="19" width="10.7109375" style="18" customWidth="1"/>
    <col min="20" max="20" width="9.421875" style="18" customWidth="1"/>
    <col min="21" max="22" width="3.00390625" style="18" customWidth="1"/>
    <col min="23" max="23" width="2.7109375" style="18" customWidth="1"/>
    <col min="24" max="24" width="12.00390625" style="18" customWidth="1"/>
    <col min="25" max="16384" width="9.140625" style="18" customWidth="1"/>
  </cols>
  <sheetData>
    <row r="1" spans="1:24" ht="12.75">
      <c r="A1" s="63" t="s">
        <v>45</v>
      </c>
      <c r="B1" s="50"/>
      <c r="C1" s="51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ht="12.75">
      <c r="A2" s="43"/>
      <c r="B2" s="43" t="s">
        <v>47</v>
      </c>
      <c r="C2" s="43"/>
      <c r="D2" s="43">
        <f>MAX(D20:D26)</f>
        <v>1</v>
      </c>
      <c r="E2" s="43"/>
      <c r="F2" s="43"/>
      <c r="G2" s="43"/>
      <c r="H2" s="43">
        <f>MAX(H20:H41)</f>
        <v>2</v>
      </c>
      <c r="I2" s="43"/>
      <c r="J2" s="43"/>
      <c r="K2" s="43"/>
      <c r="L2" s="43">
        <f>MAX(L20:L43)</f>
        <v>3</v>
      </c>
      <c r="M2" s="43"/>
      <c r="N2" s="43"/>
      <c r="O2" s="43"/>
      <c r="P2" s="43"/>
      <c r="Q2" s="43">
        <f>MAX(Q20:Q32)</f>
        <v>5</v>
      </c>
      <c r="R2" s="43"/>
      <c r="S2" s="43"/>
      <c r="T2" s="43"/>
      <c r="U2" s="43"/>
      <c r="V2" s="43">
        <f>MAX(V35:V45)</f>
        <v>0</v>
      </c>
      <c r="W2" s="43"/>
      <c r="X2" s="43"/>
    </row>
    <row r="3" spans="1:24" ht="12.75">
      <c r="A3" s="43"/>
      <c r="B3" s="43" t="s">
        <v>48</v>
      </c>
      <c r="C3" s="43"/>
      <c r="D3" s="43">
        <f>IF(D$2=0,0,MAX($A$3:C$3)+1)</f>
        <v>1</v>
      </c>
      <c r="E3" s="43"/>
      <c r="F3" s="43"/>
      <c r="G3" s="43"/>
      <c r="H3" s="43">
        <f>IF(H$2=0,0,MAX($A$3:G$3)+1)</f>
        <v>2</v>
      </c>
      <c r="I3" s="43"/>
      <c r="J3" s="43"/>
      <c r="K3" s="43"/>
      <c r="L3" s="43">
        <f>IF(L$2=0,0,MAX($A$3:K$3)+1)</f>
        <v>3</v>
      </c>
      <c r="M3" s="43"/>
      <c r="N3" s="43"/>
      <c r="O3" s="43"/>
      <c r="P3" s="43"/>
      <c r="Q3" s="43">
        <f>IF(Q$2=0,0,MAX($A$3:P$3)+1)</f>
        <v>4</v>
      </c>
      <c r="R3" s="43"/>
      <c r="S3" s="43"/>
      <c r="T3" s="43"/>
      <c r="U3" s="43"/>
      <c r="V3" s="43">
        <f>IF(V$2=0,0,MAX($A$3:U$3)+1)</f>
        <v>0</v>
      </c>
      <c r="W3" s="43"/>
      <c r="X3" s="43"/>
    </row>
    <row r="4" spans="1:24" ht="12.7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1:24" s="61" customFormat="1" ht="12.75">
      <c r="A5" s="43"/>
      <c r="B5" s="43"/>
      <c r="C5" s="43"/>
      <c r="D5" s="43"/>
      <c r="E5" s="43"/>
      <c r="F5" s="49" t="s">
        <v>1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43"/>
      <c r="T5" s="50"/>
      <c r="U5" s="50"/>
      <c r="V5" s="50"/>
      <c r="W5" s="50"/>
      <c r="X5" s="50"/>
    </row>
    <row r="6" spans="1:24" s="61" customFormat="1" ht="12.75">
      <c r="A6" s="51"/>
      <c r="B6" s="50"/>
      <c r="C6" s="51"/>
      <c r="D6" s="50"/>
      <c r="E6" s="50"/>
      <c r="F6" s="49"/>
      <c r="G6" s="52">
        <v>0</v>
      </c>
      <c r="H6" s="50" t="s">
        <v>22</v>
      </c>
      <c r="I6" s="50"/>
      <c r="J6" s="50"/>
      <c r="K6" s="50"/>
      <c r="L6" s="50"/>
      <c r="M6" s="50"/>
      <c r="N6" s="50"/>
      <c r="O6" s="50"/>
      <c r="P6" s="50"/>
      <c r="Q6" s="50"/>
      <c r="R6" s="50"/>
      <c r="S6" s="43"/>
      <c r="T6" s="50"/>
      <c r="U6" s="50"/>
      <c r="V6" s="50"/>
      <c r="W6" s="50"/>
      <c r="X6" s="50"/>
    </row>
    <row r="7" spans="1:24" s="61" customFormat="1" ht="12.75">
      <c r="A7" s="51"/>
      <c r="B7" s="50"/>
      <c r="C7" s="51"/>
      <c r="D7" s="50"/>
      <c r="E7" s="50"/>
      <c r="F7" s="50"/>
      <c r="G7" s="52">
        <v>1</v>
      </c>
      <c r="H7" s="53" t="s">
        <v>46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43"/>
      <c r="T7" s="50"/>
      <c r="U7" s="50"/>
      <c r="V7" s="50"/>
      <c r="W7" s="50"/>
      <c r="X7" s="50"/>
    </row>
    <row r="8" spans="1:24" s="61" customFormat="1" ht="12.75">
      <c r="A8" s="51"/>
      <c r="B8" s="50"/>
      <c r="C8" s="51"/>
      <c r="D8" s="50"/>
      <c r="E8" s="50"/>
      <c r="F8" s="50"/>
      <c r="G8" s="52">
        <v>2</v>
      </c>
      <c r="H8" s="53" t="s">
        <v>2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43"/>
      <c r="T8" s="50"/>
      <c r="U8" s="50"/>
      <c r="V8" s="50"/>
      <c r="W8" s="50"/>
      <c r="X8" s="50"/>
    </row>
    <row r="9" spans="1:24" s="61" customFormat="1" ht="12.75">
      <c r="A9" s="51"/>
      <c r="B9" s="50"/>
      <c r="C9" s="51"/>
      <c r="D9" s="50"/>
      <c r="E9" s="50"/>
      <c r="F9" s="50"/>
      <c r="G9" s="52">
        <v>3</v>
      </c>
      <c r="H9" s="53" t="s">
        <v>24</v>
      </c>
      <c r="I9" s="50"/>
      <c r="J9" s="50"/>
      <c r="K9" s="50"/>
      <c r="L9" s="50"/>
      <c r="M9" s="50"/>
      <c r="N9" s="50"/>
      <c r="O9" s="50"/>
      <c r="P9" s="50"/>
      <c r="Q9" s="50"/>
      <c r="R9" s="43"/>
      <c r="S9" s="43"/>
      <c r="T9" s="50"/>
      <c r="U9" s="50"/>
      <c r="V9" s="50"/>
      <c r="W9" s="50"/>
      <c r="X9" s="50"/>
    </row>
    <row r="10" spans="1:24" s="61" customFormat="1" ht="12.75">
      <c r="A10" s="51"/>
      <c r="B10" s="50"/>
      <c r="C10" s="51"/>
      <c r="D10" s="50"/>
      <c r="E10" s="50"/>
      <c r="F10" s="50"/>
      <c r="G10" s="52"/>
      <c r="H10" s="53" t="str">
        <f>"(except the last column, which would take two days if Game "&amp;Q29&amp;" is necessary)."</f>
        <v>(except the last column, which would take two days if Game 5 is necessary).</v>
      </c>
      <c r="I10" s="50"/>
      <c r="J10" s="50"/>
      <c r="K10" s="50"/>
      <c r="L10" s="50"/>
      <c r="M10" s="50"/>
      <c r="N10" s="50"/>
      <c r="O10" s="50"/>
      <c r="P10" s="50"/>
      <c r="Q10" s="50"/>
      <c r="R10" s="43"/>
      <c r="S10" s="43"/>
      <c r="T10" s="50"/>
      <c r="U10" s="50"/>
      <c r="V10" s="50"/>
      <c r="W10" s="50"/>
      <c r="X10" s="50"/>
    </row>
    <row r="11" spans="1:17" ht="19.5">
      <c r="A11" s="70" t="s">
        <v>55</v>
      </c>
      <c r="B11" s="71" t="s">
        <v>4</v>
      </c>
      <c r="E11" s="54" t="s">
        <v>53</v>
      </c>
      <c r="F11"/>
      <c r="G11"/>
      <c r="H11"/>
      <c r="I11"/>
      <c r="J11"/>
      <c r="K11"/>
      <c r="L11"/>
      <c r="M11"/>
      <c r="N11"/>
      <c r="O11"/>
      <c r="P11"/>
      <c r="Q11"/>
    </row>
    <row r="12" spans="1:17" ht="12.75">
      <c r="A12" s="17" t="s">
        <v>5</v>
      </c>
      <c r="B12" s="36" t="str">
        <f>"Team "&amp;A12</f>
        <v>Team A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9" ht="12.75">
      <c r="A13" s="17" t="s">
        <v>6</v>
      </c>
      <c r="B13" s="36" t="str">
        <f>"Team "&amp;A13</f>
        <v>Team B</v>
      </c>
      <c r="C13"/>
      <c r="D13"/>
      <c r="E13"/>
      <c r="F13" s="55" t="s">
        <v>54</v>
      </c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s="56" t="s">
        <v>7</v>
      </c>
      <c r="B14" s="57" t="str">
        <f>"Team "&amp;A14</f>
        <v>Team C</v>
      </c>
      <c r="E14"/>
      <c r="F14" s="55" t="s">
        <v>49</v>
      </c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/>
      <c r="B15"/>
      <c r="E15"/>
      <c r="F15" s="55" t="s">
        <v>50</v>
      </c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/>
      <c r="B16"/>
      <c r="E16"/>
      <c r="F16" s="55" t="s">
        <v>51</v>
      </c>
      <c r="G16" t="s">
        <v>52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/>
      <c r="B17"/>
      <c r="E17"/>
      <c r="F17" s="55"/>
      <c r="G17" t="s">
        <v>56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0" ht="12.75">
      <c r="A18" s="7"/>
      <c r="B18" s="20"/>
      <c r="J18" s="20"/>
    </row>
    <row r="19" spans="2:15" s="31" customFormat="1" ht="12.75">
      <c r="B19" s="31" t="str">
        <f>IF(D$3=0,"","DAY "&amp;TEXT(D$3,"0"))</f>
        <v>DAY 1</v>
      </c>
      <c r="F19" s="31" t="str">
        <f>IF(H$3=0,"","DAY "&amp;TEXT(H$3,"0"))</f>
        <v>DAY 2</v>
      </c>
      <c r="J19" s="31" t="str">
        <f>IF(L$3=0,"","DAY "&amp;TEXT(L$3,"0"))</f>
        <v>DAY 3</v>
      </c>
      <c r="O19" s="31" t="str">
        <f>IF(Q$3=0,"","DAY "&amp;TEXT(Q$3,"0"))</f>
        <v>DAY 4</v>
      </c>
    </row>
    <row r="20" spans="1:10" ht="12.75">
      <c r="A20"/>
      <c r="B20"/>
      <c r="C20"/>
      <c r="D20"/>
      <c r="J20" s="23"/>
    </row>
    <row r="21" spans="1:8" ht="12.75">
      <c r="A21"/>
      <c r="B21"/>
      <c r="C21"/>
      <c r="D21"/>
      <c r="E21" s="44" t="s">
        <v>5</v>
      </c>
      <c r="F21" s="19" t="str">
        <f>IF(ISBLANK(LOOKUP(E21,$A$12:$B$17)),"bye",LOOKUP(E21,$A$12:$B$17))</f>
        <v>Team A</v>
      </c>
      <c r="G21" s="3" t="s">
        <v>0</v>
      </c>
      <c r="H21" s="86">
        <f>IF(OR(F21="bye",F23="bye"),"",MAX($A$2:G$2,H$20:H20)+1)</f>
        <v>2</v>
      </c>
    </row>
    <row r="22" spans="1:8" ht="12.75">
      <c r="A22"/>
      <c r="B22"/>
      <c r="C22"/>
      <c r="D22"/>
      <c r="E22" s="45"/>
      <c r="F22" s="20"/>
      <c r="G22" s="7"/>
      <c r="H22" s="78"/>
    </row>
    <row r="23" spans="1:17" ht="12.75">
      <c r="A23" s="31" t="s">
        <v>6</v>
      </c>
      <c r="B23" s="19" t="str">
        <f>IF(ISBLANK(LOOKUP(A23,$A$12:$B$17)),"bye",LOOKUP(A23,$A$12:$B$17))</f>
        <v>Team B</v>
      </c>
      <c r="C23" s="3" t="s">
        <v>0</v>
      </c>
      <c r="D23" s="86">
        <f>IF(OR(B23="bye",B25="bye"),"",MAX(D$20:D22)+1)</f>
        <v>1</v>
      </c>
      <c r="E23" s="46" t="str">
        <f>IF(AND(B23="bye",B25="bye"),"",IF(B23="Bye",A25,IF(B25="Bye",A23,"W"&amp;D23)))</f>
        <v>W1</v>
      </c>
      <c r="F23" s="22" t="str">
        <f>IF(B23="bye",B25,IF(B25="bye",B23,IF(AND(OR(ISBLANK(C23),C23="__"),OR(ISBLANK(C25),C25="__")),"Winner "&amp;D23,IF(C23&gt;C25,B23,B25))))</f>
        <v>Winner 1</v>
      </c>
      <c r="G23" s="4" t="s">
        <v>0</v>
      </c>
      <c r="H23" s="75"/>
      <c r="I23" s="19"/>
      <c r="J23" s="19"/>
      <c r="K23" s="19"/>
      <c r="L23" s="19"/>
      <c r="M23" s="21"/>
      <c r="N23" s="44" t="str">
        <f>IF($F21="bye",$E23,IF($F23="bye",$E21,"W"&amp;$H21))</f>
        <v>W2</v>
      </c>
      <c r="O23" s="19" t="str">
        <f>IF(F21="bye",F23,IF(F23="bye",F21,IF(AND(OR(ISBLANK(G21),G21="__"),OR(ISBLANK(G23),G23="__")),"Winner "&amp;H21,IF(G21&gt;G23,F21,F23))))</f>
        <v>Winner 2</v>
      </c>
      <c r="P23" s="3" t="s">
        <v>0</v>
      </c>
      <c r="Q23" s="86">
        <f>IF(OR(O23="bye",O25="bye"),"",MAX($A$2:P$2,Q$20:Q22)+1)</f>
        <v>4</v>
      </c>
    </row>
    <row r="24" spans="1:17" ht="12.75">
      <c r="A24" s="31"/>
      <c r="B24" s="20"/>
      <c r="C24" s="7"/>
      <c r="D24" s="78"/>
      <c r="E24" s="31"/>
      <c r="I24" s="20"/>
      <c r="J24" s="20"/>
      <c r="K24" s="20"/>
      <c r="L24" s="20"/>
      <c r="M24" s="32"/>
      <c r="N24" s="45"/>
      <c r="O24" s="20"/>
      <c r="P24" s="7"/>
      <c r="Q24" s="78"/>
    </row>
    <row r="25" spans="1:18" ht="12.75">
      <c r="A25" s="31" t="s">
        <v>7</v>
      </c>
      <c r="B25" s="22" t="str">
        <f>IF(ISBLANK(LOOKUP(A25,$A$12:$B$17)),"bye",LOOKUP(A25,$A$12:$B$17))</f>
        <v>Team C</v>
      </c>
      <c r="C25" s="4" t="s">
        <v>0</v>
      </c>
      <c r="D25" s="75"/>
      <c r="E25" s="31"/>
      <c r="I25" s="20"/>
      <c r="J25" s="20"/>
      <c r="K25" s="20"/>
      <c r="L25" s="20"/>
      <c r="M25" s="32"/>
      <c r="N25" s="46" t="str">
        <f>IF(J32="bye",I$30,IF(J$30="bye",I$32,"W"&amp;L$30))</f>
        <v>W3</v>
      </c>
      <c r="O25" s="22" t="str">
        <f>IF(J$32="bye",J$30,IF(J$30="bye",J$32,IF(AND(OR(ISBLANK(K$32),K$32="__"),OR(ISBLANK(K$30),K$30="__")),"Winner "&amp;L$30,IF(K$32&gt;K$30,J$32,J$30))))</f>
        <v>Winner 3</v>
      </c>
      <c r="P25" s="4" t="s">
        <v>0</v>
      </c>
      <c r="Q25" s="87"/>
      <c r="R25" s="27"/>
    </row>
    <row r="26" spans="1:19" ht="13.5" thickBot="1">
      <c r="A26" s="31"/>
      <c r="E26" s="47"/>
      <c r="F26" s="40"/>
      <c r="G26" s="40"/>
      <c r="H26" s="40"/>
      <c r="I26" s="40"/>
      <c r="J26" s="40"/>
      <c r="K26" s="40"/>
      <c r="L26" s="40"/>
      <c r="M26" s="67"/>
      <c r="N26" s="68"/>
      <c r="O26" s="69"/>
      <c r="P26" s="69"/>
      <c r="Q26" s="69"/>
      <c r="R26" s="33"/>
      <c r="S26" s="22" t="str">
        <f>IF(O23="bye",O25,IF(O25="bye",O23,IF(AND(OR(ISBLANK(P23),P23="__"),OR(ISBLANK(P25),P25="__")),"Winner "&amp;Q23&amp;"/"&amp;Q29,IF(P23&gt;P25,O23,IF(AND(OR(ISBLANK(P29),P29="__"),OR(ISBLANK(P31),P31="__")),"Winner "&amp;Q29,IF(P29&gt;P31,O29,O31))))))</f>
        <v>Winner 4/5</v>
      </c>
    </row>
    <row r="27" spans="1:19" ht="12.75">
      <c r="A27"/>
      <c r="B27"/>
      <c r="E27" s="31"/>
      <c r="F27" s="31" t="str">
        <f>IF(H$3=0,"","DAY "&amp;TEXT(H$3,"0"))</f>
        <v>DAY 2</v>
      </c>
      <c r="G27" s="31"/>
      <c r="H27" s="31"/>
      <c r="I27" s="31"/>
      <c r="J27" s="31" t="str">
        <f>IF(L$3=0,"","DAY "&amp;TEXT(L$3,"0"))</f>
        <v>DAY 3</v>
      </c>
      <c r="K27" s="31"/>
      <c r="L27" s="31"/>
      <c r="M27" s="64"/>
      <c r="N27" s="64"/>
      <c r="O27" s="31" t="str">
        <f>IF(Q$3=0,"","DAY "&amp;TEXT(Q$3+1,"0"))</f>
        <v>DAY 5</v>
      </c>
      <c r="P27" s="31"/>
      <c r="Q27" s="31"/>
      <c r="R27" s="33"/>
      <c r="S27" s="18" t="s">
        <v>21</v>
      </c>
    </row>
    <row r="28" spans="1:18" ht="12.75">
      <c r="A28"/>
      <c r="B28"/>
      <c r="E28"/>
      <c r="F28"/>
      <c r="G28"/>
      <c r="H28"/>
      <c r="I28" s="31"/>
      <c r="J28" s="31"/>
      <c r="K28" s="31"/>
      <c r="L28" s="31"/>
      <c r="M28" s="65"/>
      <c r="N28" s="65"/>
      <c r="O28" s="31"/>
      <c r="P28" s="31"/>
      <c r="Q28" s="31"/>
      <c r="R28" s="33"/>
    </row>
    <row r="29" spans="1:18" ht="12.75">
      <c r="A29"/>
      <c r="B29"/>
      <c r="E29"/>
      <c r="F29"/>
      <c r="G29"/>
      <c r="H29"/>
      <c r="I29"/>
      <c r="J29"/>
      <c r="K29"/>
      <c r="L29"/>
      <c r="M29" s="31"/>
      <c r="N29" s="64" t="str">
        <f>N23</f>
        <v>W2</v>
      </c>
      <c r="O29" s="19" t="str">
        <f>O23</f>
        <v>Winner 2</v>
      </c>
      <c r="P29" s="3"/>
      <c r="Q29" s="88">
        <f>IF(OR(O29="bye",O31="bye"),"",MAX($A$2:P$2,Q$20:Q28)+1)</f>
        <v>5</v>
      </c>
      <c r="R29" s="25"/>
    </row>
    <row r="30" spans="1:18" ht="12.75">
      <c r="A30"/>
      <c r="B30"/>
      <c r="E30"/>
      <c r="F30"/>
      <c r="G30"/>
      <c r="H30"/>
      <c r="I30" s="44" t="str">
        <f>IF($B$23="bye","",IF($B$25="bye","","L"&amp;$D$23))</f>
        <v>L1</v>
      </c>
      <c r="J30" s="19" t="str">
        <f>IF($B$23="bye","bye",IF($B$25="bye","bye",IF(AND(OR(ISBLANK($C$23),$C$23="__"),OR(ISBLANK($C$25),$C$25="__")),"Loser "&amp;$D$23,IF($C$23&gt;$C$25,$B$25,$B$23))))</f>
        <v>Loser 1</v>
      </c>
      <c r="K30" s="3" t="s">
        <v>0</v>
      </c>
      <c r="L30" s="86">
        <f>IF(OR(J32="bye",J30="bye"),"",MAX($A$2:K$2,L$20:L27)+1)</f>
        <v>3</v>
      </c>
      <c r="N30" s="64"/>
      <c r="O30" s="20"/>
      <c r="P30" s="7"/>
      <c r="Q30" s="78"/>
      <c r="R30" s="21"/>
    </row>
    <row r="31" spans="1:18" ht="12.75">
      <c r="A31"/>
      <c r="B31"/>
      <c r="C31"/>
      <c r="D31"/>
      <c r="E31"/>
      <c r="F31"/>
      <c r="G31"/>
      <c r="H31"/>
      <c r="I31" s="45"/>
      <c r="J31" s="20"/>
      <c r="K31" s="7"/>
      <c r="L31" s="78"/>
      <c r="M31" s="66"/>
      <c r="N31" s="65" t="str">
        <f>N25</f>
        <v>W3</v>
      </c>
      <c r="O31" s="22" t="str">
        <f>O25</f>
        <v>Winner 3</v>
      </c>
      <c r="P31" s="4" t="s">
        <v>0</v>
      </c>
      <c r="Q31" s="75"/>
      <c r="R31" s="32"/>
    </row>
    <row r="32" spans="1:17" ht="12.75">
      <c r="A32"/>
      <c r="B32"/>
      <c r="C32"/>
      <c r="D32"/>
      <c r="E32"/>
      <c r="F32"/>
      <c r="G32"/>
      <c r="H32"/>
      <c r="I32" s="46" t="str">
        <f>IF(F$21="bye","",IF(F$23="bye","","L"&amp;H$21))</f>
        <v>L2</v>
      </c>
      <c r="J32" s="22" t="str">
        <f>IF(F$21="bye","bye",IF(F$23="bye","bye",IF(AND(OR(ISBLANK(G$21),G$21="__"),OR(ISBLANK(G$23),G$23="__")),"Loser "&amp;H$21,IF(G$21&gt;G$23,F$23,F$21))))</f>
        <v>Loser 2</v>
      </c>
      <c r="K32" s="4"/>
      <c r="L32" s="75"/>
      <c r="M32" s="8"/>
      <c r="N32"/>
      <c r="O32"/>
      <c r="P32"/>
      <c r="Q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 s="8"/>
      <c r="M33"/>
      <c r="N33" s="79" t="str">
        <f>"Game "&amp;$Q$29&amp;" is necessary only if "&amp;$O$25&amp;" defeats "&amp;$O$23&amp;" in Game "&amp;$Q$23&amp;"."</f>
        <v>Game 5 is necessary only if Winner 3 defeats Winner 2 in Game 4.</v>
      </c>
      <c r="O33" s="80"/>
      <c r="P33" s="80"/>
      <c r="Q33" s="80"/>
      <c r="R33" s="81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 s="82"/>
      <c r="O34" s="83"/>
      <c r="P34" s="83"/>
      <c r="Q34" s="83"/>
      <c r="R34" s="76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 s="82"/>
      <c r="O35" s="83"/>
      <c r="P35" s="83"/>
      <c r="Q35" s="83"/>
      <c r="R35" s="76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 s="82"/>
      <c r="O36" s="83"/>
      <c r="P36" s="83"/>
      <c r="Q36" s="83"/>
      <c r="R36" s="76"/>
    </row>
    <row r="37" spans="1:18" ht="12.75">
      <c r="A37" s="72" t="str">
        <f ca="1">"Updated on "&amp;TEXT(NOW(),"Dddd Mmmm Dd, yyyy at hh:mm AM/PM")</f>
        <v>Updated on Tuesday July 18, 2006 at 03:24 PM</v>
      </c>
      <c r="B37"/>
      <c r="C37"/>
      <c r="D37"/>
      <c r="E37"/>
      <c r="F37"/>
      <c r="G37"/>
      <c r="H37"/>
      <c r="I37"/>
      <c r="J37"/>
      <c r="K37"/>
      <c r="L37"/>
      <c r="M37"/>
      <c r="N37" s="84"/>
      <c r="O37" s="85"/>
      <c r="P37" s="85"/>
      <c r="Q37" s="85"/>
      <c r="R37" s="77"/>
    </row>
    <row r="38" spans="1:17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2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2.75">
      <c r="A40"/>
      <c r="B40"/>
      <c r="C40" s="18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17" ht="12.75">
      <c r="A41"/>
      <c r="B41"/>
      <c r="C41" s="18"/>
      <c r="E41"/>
      <c r="F41"/>
      <c r="G41"/>
      <c r="H41"/>
      <c r="L41"/>
      <c r="M41"/>
      <c r="N41"/>
      <c r="O41"/>
      <c r="P41"/>
      <c r="Q41"/>
    </row>
    <row r="42" spans="1:17" ht="12.75">
      <c r="A42" s="7"/>
      <c r="B42" s="20"/>
      <c r="C42" s="18"/>
      <c r="I42"/>
      <c r="J42"/>
      <c r="K42"/>
      <c r="L42"/>
      <c r="M42"/>
      <c r="N42"/>
      <c r="O42"/>
      <c r="P42"/>
      <c r="Q42"/>
    </row>
    <row r="43" spans="1:17" ht="12.75">
      <c r="A43" s="7"/>
      <c r="B43" s="20"/>
      <c r="C43" s="18"/>
      <c r="E43"/>
      <c r="F43"/>
      <c r="G43"/>
      <c r="H43"/>
      <c r="I43"/>
      <c r="J43"/>
      <c r="K43"/>
      <c r="L43"/>
      <c r="N43"/>
      <c r="O43"/>
      <c r="P43"/>
      <c r="Q43"/>
    </row>
    <row r="44" spans="1:13" ht="12.75">
      <c r="A44" s="7"/>
      <c r="B44" s="20"/>
      <c r="C44" s="18"/>
      <c r="E44"/>
      <c r="F44"/>
      <c r="G44"/>
      <c r="H44"/>
      <c r="I44"/>
      <c r="J44"/>
      <c r="K44"/>
      <c r="M44"/>
    </row>
    <row r="45" spans="1:18" ht="12.75">
      <c r="A45" s="18"/>
      <c r="C45" s="18"/>
      <c r="E45"/>
      <c r="F45"/>
      <c r="G45"/>
      <c r="H45"/>
      <c r="I45"/>
      <c r="J45"/>
      <c r="K45"/>
      <c r="L45"/>
      <c r="M45"/>
      <c r="R45"/>
    </row>
    <row r="46" spans="1:18" ht="12.75">
      <c r="A46"/>
      <c r="B46"/>
      <c r="C46"/>
      <c r="D46"/>
      <c r="E46"/>
      <c r="F46"/>
      <c r="G46"/>
      <c r="H46"/>
      <c r="I46"/>
      <c r="J46"/>
      <c r="K46"/>
      <c r="L46"/>
      <c r="M46"/>
      <c r="R46"/>
    </row>
    <row r="47" spans="1:18" ht="12.75">
      <c r="A47"/>
      <c r="B47"/>
      <c r="C47"/>
      <c r="D47"/>
      <c r="E47"/>
      <c r="F47"/>
      <c r="G47"/>
      <c r="H47"/>
      <c r="I47"/>
      <c r="J47"/>
      <c r="K47"/>
      <c r="L47"/>
      <c r="M47"/>
      <c r="R47"/>
    </row>
    <row r="48" spans="1:18" ht="12.75">
      <c r="A48"/>
      <c r="B48"/>
      <c r="C48"/>
      <c r="D48"/>
      <c r="E48"/>
      <c r="F48"/>
      <c r="G48"/>
      <c r="H48"/>
      <c r="L48"/>
      <c r="M48"/>
      <c r="R48"/>
    </row>
    <row r="49" spans="1:18" ht="12.75">
      <c r="A49"/>
      <c r="B49"/>
      <c r="C49"/>
      <c r="D49"/>
      <c r="L49"/>
      <c r="M49"/>
      <c r="R49"/>
    </row>
    <row r="50" spans="1:12" ht="12.75">
      <c r="A50"/>
      <c r="B50"/>
      <c r="C50"/>
      <c r="D50"/>
      <c r="L50"/>
    </row>
    <row r="51" spans="1:4" ht="12.75">
      <c r="A51"/>
      <c r="B51"/>
      <c r="C51"/>
      <c r="D51"/>
    </row>
    <row r="56" ht="12.75">
      <c r="S56"/>
    </row>
  </sheetData>
  <mergeCells count="6">
    <mergeCell ref="D23:D25"/>
    <mergeCell ref="N33:R37"/>
    <mergeCell ref="H21:H23"/>
    <mergeCell ref="Q23:Q25"/>
    <mergeCell ref="L30:L32"/>
    <mergeCell ref="Q29:Q31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99" r:id="rId1"/>
  <headerFooter alignWithMargins="0">
    <oddHeader>&amp;C3-Team Double-Elimination</oddHeader>
    <oddFooter>&amp;Rjimdean@littleleague.ca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 League Ontario District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Playoff Spreadsheets</dc:title>
  <dc:subject>Tournament Formats</dc:subject>
  <dc:creator>Jim Dean</dc:creator>
  <cp:keywords/>
  <dc:description/>
  <cp:lastModifiedBy>Cadence Design Systems, Inc</cp:lastModifiedBy>
  <cp:lastPrinted>2006-07-18T15:23:28Z</cp:lastPrinted>
  <dcterms:created xsi:type="dcterms:W3CDTF">2006-05-18T17:33:44Z</dcterms:created>
  <dcterms:modified xsi:type="dcterms:W3CDTF">2006-07-18T19:24:44Z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-1892720796</vt:i4>
  </property>
  <property fmtid="{D5CDD505-2E9C-101B-9397-08002B2CF9AE}" pid="3" name="_NewReviewCycle">
    <vt:lpwstr/>
  </property>
  <property fmtid="{D5CDD505-2E9C-101B-9397-08002B2CF9AE}" pid="4" name="_EmailSubject">
    <vt:lpwstr>Playoff Spreadsheet</vt:lpwstr>
  </property>
  <property fmtid="{D5CDD505-2E9C-101B-9397-08002B2CF9AE}" pid="5" name="_AuthorEmail">
    <vt:lpwstr>jimdean@littleleague.ca</vt:lpwstr>
  </property>
  <property fmtid="{D5CDD505-2E9C-101B-9397-08002B2CF9AE}" pid="6" name="_AuthorEmailDisplayName">
    <vt:lpwstr>Jim Dean</vt:lpwstr>
  </property>
</Properties>
</file>